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https://lrktaxca.sharepoint.com/sites/cardy.winters.transition/Shared Documents/Cardy Winters - Clients/Newsletters and Mail to Clients/"/>
    </mc:Choice>
  </mc:AlternateContent>
  <xr:revisionPtr revIDLastSave="9" documentId="8_{7BB67E04-EE35-4138-990E-867E1C62373C}" xr6:coauthVersionLast="45" xr6:coauthVersionMax="45" xr10:uidLastSave="{78F9815C-A778-4DEA-AF58-68722BB90AF7}"/>
  <workbookProtection workbookAlgorithmName="SHA-512" workbookHashValue="ItdPcG9HH309y4M548pmk2uiIv1dx4sExAMJhRdUFkdZXir33Nl9lqI24J/Jalbqn+oavgIicq+oyHeFwU16rw==" workbookSaltValue="m6S+97q9Te+I7x2d/ydswQ==" workbookSpinCount="100000" lockStructure="1"/>
  <bookViews>
    <workbookView xWindow="-120" yWindow="-120" windowWidth="29040" windowHeight="15840" xr2:uid="{A6D814B2-5E52-4EB2-800E-67CE0087FDB3}"/>
  </bookViews>
  <sheets>
    <sheet name="CEWS Calculator" sheetId="1" r:id="rId1"/>
    <sheet name="Calculation" sheetId="2" state="hidden" r:id="rId2"/>
    <sheet name="Qualifying Period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8" i="1" l="1"/>
  <c r="Q39" i="1"/>
  <c r="Q40" i="1"/>
  <c r="Q41" i="1"/>
  <c r="Q42" i="1"/>
  <c r="Q43" i="1"/>
  <c r="Q44" i="1"/>
  <c r="Q45" i="1"/>
  <c r="Q46" i="1"/>
  <c r="Q47" i="1"/>
  <c r="Q48" i="1"/>
  <c r="Q49" i="1"/>
  <c r="Q50" i="1"/>
  <c r="Q51" i="1"/>
  <c r="Q52" i="1"/>
  <c r="Q53" i="1"/>
  <c r="Q54" i="1"/>
  <c r="Q55" i="1"/>
  <c r="Q56" i="1"/>
  <c r="Q37" i="1"/>
  <c r="K56" i="1"/>
  <c r="K55" i="1"/>
  <c r="K54" i="1"/>
  <c r="K53" i="1"/>
  <c r="K52" i="1"/>
  <c r="K51" i="1"/>
  <c r="K50" i="1"/>
  <c r="K49" i="1"/>
  <c r="K48" i="1"/>
  <c r="K47" i="1"/>
  <c r="K46" i="1"/>
  <c r="K45" i="1"/>
  <c r="K44" i="1"/>
  <c r="K43" i="1"/>
  <c r="K42" i="1"/>
  <c r="K41" i="1"/>
  <c r="K40" i="1"/>
  <c r="K39" i="1"/>
  <c r="K38" i="1"/>
  <c r="K37" i="1"/>
  <c r="D7" i="2"/>
  <c r="G57" i="1" l="1"/>
  <c r="L44" i="2"/>
  <c r="A35" i="2"/>
  <c r="A61" i="2" s="1"/>
  <c r="A87" i="2" s="1"/>
  <c r="A34" i="2"/>
  <c r="A60" i="2" s="1"/>
  <c r="A86" i="2" s="1"/>
  <c r="A33" i="2"/>
  <c r="A59" i="2" s="1"/>
  <c r="A85" i="2" s="1"/>
  <c r="A32" i="2"/>
  <c r="A58" i="2" s="1"/>
  <c r="A84" i="2" s="1"/>
  <c r="A31" i="2"/>
  <c r="A57" i="2" s="1"/>
  <c r="A83" i="2" s="1"/>
  <c r="A30" i="2"/>
  <c r="A56" i="2" s="1"/>
  <c r="A82" i="2" s="1"/>
  <c r="A29" i="2"/>
  <c r="A55" i="2" s="1"/>
  <c r="A81" i="2" s="1"/>
  <c r="A28" i="2"/>
  <c r="A54" i="2" s="1"/>
  <c r="A80" i="2" s="1"/>
  <c r="A27" i="2"/>
  <c r="A53" i="2" s="1"/>
  <c r="A79" i="2" s="1"/>
  <c r="A26" i="2"/>
  <c r="A52" i="2" s="1"/>
  <c r="A78" i="2" s="1"/>
  <c r="A25" i="2"/>
  <c r="A51" i="2" s="1"/>
  <c r="A77" i="2" s="1"/>
  <c r="A24" i="2"/>
  <c r="A50" i="2" s="1"/>
  <c r="A76" i="2" s="1"/>
  <c r="A23" i="2"/>
  <c r="A49" i="2" s="1"/>
  <c r="A75" i="2" s="1"/>
  <c r="A22" i="2"/>
  <c r="A48" i="2" s="1"/>
  <c r="A74" i="2" s="1"/>
  <c r="A21" i="2"/>
  <c r="A47" i="2" s="1"/>
  <c r="A73" i="2" s="1"/>
  <c r="A20" i="2"/>
  <c r="A46" i="2" s="1"/>
  <c r="A72" i="2" s="1"/>
  <c r="A19" i="2"/>
  <c r="A45" i="2" s="1"/>
  <c r="A71" i="2" s="1"/>
  <c r="A18" i="2"/>
  <c r="A44" i="2" s="1"/>
  <c r="A70" i="2" s="1"/>
  <c r="A17" i="2"/>
  <c r="A43" i="2" s="1"/>
  <c r="A69" i="2" s="1"/>
  <c r="A16" i="2"/>
  <c r="A42" i="2" s="1"/>
  <c r="A68" i="2" s="1"/>
  <c r="L39" i="1"/>
  <c r="L40" i="1"/>
  <c r="G36" i="1"/>
  <c r="G15" i="2" s="1"/>
  <c r="G41" i="2" s="1"/>
  <c r="G67" i="2" s="1"/>
  <c r="F36" i="1"/>
  <c r="F15" i="2" s="1"/>
  <c r="F41" i="2" s="1"/>
  <c r="F67" i="2" s="1"/>
  <c r="E36" i="1"/>
  <c r="E15" i="2" s="1"/>
  <c r="E41" i="2" s="1"/>
  <c r="E67" i="2" s="1"/>
  <c r="D36" i="1"/>
  <c r="D15" i="2" s="1"/>
  <c r="D41" i="2" s="1"/>
  <c r="D67" i="2" s="1"/>
  <c r="J90" i="1"/>
  <c r="J89" i="1"/>
  <c r="J88" i="1"/>
  <c r="J87" i="1"/>
  <c r="J86" i="1"/>
  <c r="J85" i="1"/>
  <c r="J84" i="1"/>
  <c r="J83" i="1"/>
  <c r="J82" i="1"/>
  <c r="J81" i="1"/>
  <c r="J80" i="1"/>
  <c r="J79" i="1"/>
  <c r="J78" i="1"/>
  <c r="J77" i="1"/>
  <c r="J76" i="1"/>
  <c r="J75" i="1"/>
  <c r="J74" i="1"/>
  <c r="J73" i="1"/>
  <c r="J72" i="1"/>
  <c r="O57" i="1"/>
  <c r="N57" i="1"/>
  <c r="H57" i="1"/>
  <c r="B71" i="1"/>
  <c r="B72" i="1"/>
  <c r="B73" i="1"/>
  <c r="B74" i="1"/>
  <c r="B75" i="1"/>
  <c r="B76" i="1"/>
  <c r="B77" i="1"/>
  <c r="B78" i="1"/>
  <c r="B79" i="1"/>
  <c r="B80" i="1"/>
  <c r="B81" i="1"/>
  <c r="B82" i="1"/>
  <c r="B83" i="1"/>
  <c r="B84" i="1"/>
  <c r="B85" i="1"/>
  <c r="B86" i="1"/>
  <c r="B87" i="1"/>
  <c r="B88" i="1"/>
  <c r="B89" i="1"/>
  <c r="B90" i="1"/>
  <c r="I90" i="1"/>
  <c r="I89" i="1"/>
  <c r="I88" i="1"/>
  <c r="I87" i="1"/>
  <c r="I86" i="1"/>
  <c r="I85" i="1"/>
  <c r="I84" i="1"/>
  <c r="I83" i="1"/>
  <c r="I82" i="1"/>
  <c r="I81" i="1"/>
  <c r="I80" i="1"/>
  <c r="I79" i="1"/>
  <c r="I78" i="1"/>
  <c r="I77" i="1"/>
  <c r="I76" i="1"/>
  <c r="I75" i="1"/>
  <c r="I74" i="1"/>
  <c r="I73" i="1"/>
  <c r="I72" i="1"/>
  <c r="J71" i="1"/>
  <c r="I71" i="1"/>
  <c r="B97" i="1"/>
  <c r="G93" i="1"/>
  <c r="C35" i="2"/>
  <c r="G35" i="2" s="1"/>
  <c r="C32" i="2"/>
  <c r="F32" i="2" s="1"/>
  <c r="C33" i="2"/>
  <c r="E33" i="2" s="1"/>
  <c r="C34" i="2"/>
  <c r="C60" i="2" s="1"/>
  <c r="C86" i="2" s="1"/>
  <c r="C21" i="2"/>
  <c r="C47" i="2" s="1"/>
  <c r="C73" i="2" s="1"/>
  <c r="C22" i="2"/>
  <c r="E22" i="2" s="1"/>
  <c r="C23" i="2"/>
  <c r="D23" i="2" s="1"/>
  <c r="C24" i="2"/>
  <c r="E24" i="2" s="1"/>
  <c r="C25" i="2"/>
  <c r="E25" i="2" s="1"/>
  <c r="C26" i="2"/>
  <c r="E26" i="2" s="1"/>
  <c r="C27" i="2"/>
  <c r="G27" i="2" s="1"/>
  <c r="C28" i="2"/>
  <c r="E28" i="2" s="1"/>
  <c r="C29" i="2"/>
  <c r="D29" i="2" s="1"/>
  <c r="C30" i="2"/>
  <c r="D30" i="2" s="1"/>
  <c r="C31" i="2"/>
  <c r="G31" i="2" s="1"/>
  <c r="L43" i="1"/>
  <c r="L44" i="1"/>
  <c r="L45" i="1"/>
  <c r="L46" i="1"/>
  <c r="L47" i="1"/>
  <c r="L51" i="1"/>
  <c r="L52" i="1"/>
  <c r="L53" i="1"/>
  <c r="L54" i="1"/>
  <c r="L55" i="1"/>
  <c r="D9" i="2"/>
  <c r="L48" i="1" s="1"/>
  <c r="C20" i="2"/>
  <c r="F20" i="2" s="1"/>
  <c r="C19" i="2"/>
  <c r="D19" i="2" s="1"/>
  <c r="C18" i="2"/>
  <c r="E18" i="2" s="1"/>
  <c r="C17" i="2"/>
  <c r="G17" i="2" s="1"/>
  <c r="C16" i="2"/>
  <c r="I5" i="3"/>
  <c r="I4" i="3"/>
  <c r="I3" i="3"/>
  <c r="M43" i="1" l="1"/>
  <c r="G48" i="2" s="1"/>
  <c r="M46" i="1"/>
  <c r="D51" i="2" s="1"/>
  <c r="M48" i="1"/>
  <c r="G53" i="2" s="1"/>
  <c r="M45" i="1"/>
  <c r="D50" i="2" s="1"/>
  <c r="M53" i="1"/>
  <c r="F58" i="2" s="1"/>
  <c r="F84" i="2" s="1"/>
  <c r="E87" i="1" s="1"/>
  <c r="M40" i="1"/>
  <c r="E45" i="2" s="1"/>
  <c r="F60" i="2"/>
  <c r="M55" i="1"/>
  <c r="G60" i="2" s="1"/>
  <c r="M44" i="1"/>
  <c r="F49" i="2" s="1"/>
  <c r="M52" i="1"/>
  <c r="G57" i="2" s="1"/>
  <c r="M51" i="1"/>
  <c r="G56" i="2" s="1"/>
  <c r="M54" i="1"/>
  <c r="F59" i="2" s="1"/>
  <c r="M47" i="1"/>
  <c r="F52" i="2" s="1"/>
  <c r="M39" i="1"/>
  <c r="F44" i="2" s="1"/>
  <c r="L50" i="1"/>
  <c r="L42" i="1"/>
  <c r="L38" i="1"/>
  <c r="L37" i="1"/>
  <c r="M37" i="1" s="1"/>
  <c r="L49" i="1"/>
  <c r="L41" i="1"/>
  <c r="M41" i="1" s="1"/>
  <c r="L56" i="1"/>
  <c r="D48" i="2"/>
  <c r="D57" i="1"/>
  <c r="E57" i="1"/>
  <c r="E16" i="2"/>
  <c r="F57" i="1"/>
  <c r="C51" i="2"/>
  <c r="C77" i="2" s="1"/>
  <c r="E34" i="2"/>
  <c r="E32" i="2"/>
  <c r="C49" i="2"/>
  <c r="C75" i="2" s="1"/>
  <c r="G33" i="2"/>
  <c r="G32" i="2"/>
  <c r="F31" i="2"/>
  <c r="D32" i="2"/>
  <c r="E31" i="2"/>
  <c r="C61" i="2"/>
  <c r="C87" i="2" s="1"/>
  <c r="D28" i="2"/>
  <c r="F23" i="2"/>
  <c r="C58" i="2"/>
  <c r="C84" i="2" s="1"/>
  <c r="D26" i="2"/>
  <c r="D34" i="2"/>
  <c r="C54" i="2"/>
  <c r="C80" i="2" s="1"/>
  <c r="D33" i="2"/>
  <c r="E35" i="2"/>
  <c r="E23" i="2"/>
  <c r="F35" i="2"/>
  <c r="C53" i="2"/>
  <c r="C79" i="2" s="1"/>
  <c r="G51" i="2"/>
  <c r="G34" i="2"/>
  <c r="E20" i="2"/>
  <c r="C52" i="2"/>
  <c r="C78" i="2" s="1"/>
  <c r="D31" i="2"/>
  <c r="F34" i="2"/>
  <c r="F17" i="2"/>
  <c r="C44" i="2"/>
  <c r="C70" i="2" s="1"/>
  <c r="E48" i="2"/>
  <c r="D18" i="2"/>
  <c r="F33" i="2"/>
  <c r="F27" i="2"/>
  <c r="C59" i="2"/>
  <c r="C85" i="2" s="1"/>
  <c r="D35" i="2"/>
  <c r="G23" i="2"/>
  <c r="F48" i="2"/>
  <c r="F57" i="2"/>
  <c r="D49" i="2"/>
  <c r="D75" i="2" s="1"/>
  <c r="C78" i="1" s="1"/>
  <c r="E51" i="2"/>
  <c r="E77" i="2" s="1"/>
  <c r="D80" i="1" s="1"/>
  <c r="D27" i="2"/>
  <c r="D17" i="2"/>
  <c r="G29" i="2"/>
  <c r="E27" i="2"/>
  <c r="G19" i="2"/>
  <c r="E17" i="2"/>
  <c r="F29" i="2"/>
  <c r="G26" i="2"/>
  <c r="F19" i="2"/>
  <c r="D25" i="2"/>
  <c r="E29" i="2"/>
  <c r="F26" i="2"/>
  <c r="G22" i="2"/>
  <c r="E19" i="2"/>
  <c r="G28" i="2"/>
  <c r="F22" i="2"/>
  <c r="G18" i="2"/>
  <c r="C43" i="2"/>
  <c r="C69" i="2" s="1"/>
  <c r="C48" i="2"/>
  <c r="C74" i="2" s="1"/>
  <c r="D22" i="2"/>
  <c r="F28" i="2"/>
  <c r="G25" i="2"/>
  <c r="F18" i="2"/>
  <c r="C56" i="2"/>
  <c r="C82" i="2" s="1"/>
  <c r="C46" i="2"/>
  <c r="C72" i="2" s="1"/>
  <c r="D20" i="2"/>
  <c r="F25" i="2"/>
  <c r="G20" i="2"/>
  <c r="C55" i="2"/>
  <c r="C81" i="2" s="1"/>
  <c r="C45" i="2"/>
  <c r="C71" i="2" s="1"/>
  <c r="E30" i="2"/>
  <c r="G30" i="2"/>
  <c r="F30" i="2"/>
  <c r="C50" i="2"/>
  <c r="C76" i="2" s="1"/>
  <c r="D24" i="2"/>
  <c r="G24" i="2"/>
  <c r="F24" i="2"/>
  <c r="G16" i="2"/>
  <c r="F16" i="2"/>
  <c r="E21" i="2"/>
  <c r="G21" i="2"/>
  <c r="D21" i="2"/>
  <c r="F21" i="2"/>
  <c r="C42" i="2"/>
  <c r="C68" i="2" s="1"/>
  <c r="C57" i="2"/>
  <c r="C83" i="2" s="1"/>
  <c r="I91" i="1"/>
  <c r="J91" i="1"/>
  <c r="C70" i="1"/>
  <c r="D70" i="1"/>
  <c r="E70" i="1"/>
  <c r="F70" i="1"/>
  <c r="D53" i="2" l="1"/>
  <c r="D79" i="2" s="1"/>
  <c r="C82" i="1" s="1"/>
  <c r="E60" i="2"/>
  <c r="D59" i="2"/>
  <c r="D85" i="2" s="1"/>
  <c r="C88" i="1" s="1"/>
  <c r="D60" i="2"/>
  <c r="D86" i="2" s="1"/>
  <c r="C89" i="1" s="1"/>
  <c r="E86" i="2"/>
  <c r="D89" i="1" s="1"/>
  <c r="E58" i="2"/>
  <c r="E84" i="2" s="1"/>
  <c r="D87" i="1" s="1"/>
  <c r="E57" i="2"/>
  <c r="F53" i="2"/>
  <c r="F79" i="2" s="1"/>
  <c r="E82" i="1" s="1"/>
  <c r="E53" i="2"/>
  <c r="E79" i="2" s="1"/>
  <c r="D82" i="1" s="1"/>
  <c r="G49" i="2"/>
  <c r="G75" i="2" s="1"/>
  <c r="F78" i="1" s="1"/>
  <c r="D45" i="2"/>
  <c r="D71" i="2" s="1"/>
  <c r="C74" i="1" s="1"/>
  <c r="E59" i="2"/>
  <c r="E85" i="2" s="1"/>
  <c r="D88" i="1" s="1"/>
  <c r="D44" i="2"/>
  <c r="D70" i="2" s="1"/>
  <c r="C73" i="1" s="1"/>
  <c r="F86" i="2"/>
  <c r="E89" i="1" s="1"/>
  <c r="G59" i="2"/>
  <c r="G45" i="2"/>
  <c r="G71" i="2" s="1"/>
  <c r="F74" i="1" s="1"/>
  <c r="G58" i="2"/>
  <c r="G84" i="2" s="1"/>
  <c r="F87" i="1" s="1"/>
  <c r="F50" i="2"/>
  <c r="F76" i="2" s="1"/>
  <c r="E79" i="1" s="1"/>
  <c r="D58" i="2"/>
  <c r="D74" i="2"/>
  <c r="C77" i="1" s="1"/>
  <c r="D57" i="2"/>
  <c r="D83" i="2" s="1"/>
  <c r="C86" i="1" s="1"/>
  <c r="E44" i="2"/>
  <c r="E70" i="2" s="1"/>
  <c r="D73" i="1" s="1"/>
  <c r="E71" i="2"/>
  <c r="D74" i="1" s="1"/>
  <c r="G74" i="2"/>
  <c r="F77" i="1" s="1"/>
  <c r="E49" i="2"/>
  <c r="E75" i="2" s="1"/>
  <c r="D78" i="1" s="1"/>
  <c r="H48" i="2"/>
  <c r="G86" i="2"/>
  <c r="F89" i="1" s="1"/>
  <c r="G52" i="2"/>
  <c r="G78" i="2" s="1"/>
  <c r="F81" i="1" s="1"/>
  <c r="G50" i="2"/>
  <c r="G76" i="2" s="1"/>
  <c r="F79" i="1" s="1"/>
  <c r="M56" i="1"/>
  <c r="D61" i="2" s="1"/>
  <c r="D87" i="2" s="1"/>
  <c r="C90" i="1" s="1"/>
  <c r="F45" i="2"/>
  <c r="F71" i="2" s="1"/>
  <c r="E74" i="1" s="1"/>
  <c r="M49" i="1"/>
  <c r="D54" i="2" s="1"/>
  <c r="D80" i="2" s="1"/>
  <c r="C83" i="1" s="1"/>
  <c r="E56" i="2"/>
  <c r="E82" i="2" s="1"/>
  <c r="E52" i="2"/>
  <c r="E78" i="2" s="1"/>
  <c r="D81" i="1" s="1"/>
  <c r="D52" i="2"/>
  <c r="D78" i="2" s="1"/>
  <c r="E50" i="2"/>
  <c r="E76" i="2" s="1"/>
  <c r="D79" i="1" s="1"/>
  <c r="M42" i="1"/>
  <c r="F56" i="2"/>
  <c r="F82" i="2" s="1"/>
  <c r="E85" i="1" s="1"/>
  <c r="F51" i="2"/>
  <c r="F77" i="2" s="1"/>
  <c r="M38" i="1"/>
  <c r="G43" i="2" s="1"/>
  <c r="G69" i="2" s="1"/>
  <c r="F72" i="1" s="1"/>
  <c r="D56" i="2"/>
  <c r="D82" i="2" s="1"/>
  <c r="C85" i="1" s="1"/>
  <c r="M50" i="1"/>
  <c r="E55" i="2" s="1"/>
  <c r="E81" i="2" s="1"/>
  <c r="D84" i="1" s="1"/>
  <c r="F70" i="2"/>
  <c r="E73" i="1" s="1"/>
  <c r="G44" i="2"/>
  <c r="F42" i="2"/>
  <c r="F68" i="2" s="1"/>
  <c r="E71" i="1" s="1"/>
  <c r="E83" i="2"/>
  <c r="D86" i="1" s="1"/>
  <c r="D16" i="2"/>
  <c r="D36" i="2" s="1"/>
  <c r="D84" i="2"/>
  <c r="C87" i="1" s="1"/>
  <c r="D77" i="2"/>
  <c r="C80" i="1" s="1"/>
  <c r="F78" i="2"/>
  <c r="E81" i="1" s="1"/>
  <c r="C81" i="1"/>
  <c r="G82" i="2"/>
  <c r="F85" i="1" s="1"/>
  <c r="D76" i="2"/>
  <c r="C79" i="1" s="1"/>
  <c r="E74" i="2"/>
  <c r="F74" i="2"/>
  <c r="E77" i="1" s="1"/>
  <c r="F85" i="2"/>
  <c r="E88" i="1" s="1"/>
  <c r="F83" i="2"/>
  <c r="E86" i="1" s="1"/>
  <c r="F75" i="2"/>
  <c r="E78" i="1" s="1"/>
  <c r="G77" i="2"/>
  <c r="F80" i="1" s="1"/>
  <c r="G95" i="1"/>
  <c r="H35" i="2"/>
  <c r="H26" i="2"/>
  <c r="H24" i="2"/>
  <c r="H28" i="2"/>
  <c r="H22" i="2"/>
  <c r="H44" i="2" l="1"/>
  <c r="D43" i="2"/>
  <c r="D69" i="2" s="1"/>
  <c r="C72" i="1" s="1"/>
  <c r="F54" i="2"/>
  <c r="F80" i="2" s="1"/>
  <c r="E83" i="1" s="1"/>
  <c r="H49" i="2"/>
  <c r="H45" i="2"/>
  <c r="E54" i="2"/>
  <c r="E80" i="2" s="1"/>
  <c r="D83" i="1" s="1"/>
  <c r="G54" i="2"/>
  <c r="G80" i="2" s="1"/>
  <c r="F83" i="1" s="1"/>
  <c r="G46" i="2"/>
  <c r="G72" i="2" s="1"/>
  <c r="F75" i="1" s="1"/>
  <c r="E46" i="2"/>
  <c r="E72" i="2" s="1"/>
  <c r="D75" i="1" s="1"/>
  <c r="D46" i="2"/>
  <c r="F46" i="2"/>
  <c r="F72" i="2" s="1"/>
  <c r="E75" i="1" s="1"/>
  <c r="E47" i="2"/>
  <c r="E73" i="2" s="1"/>
  <c r="D76" i="1" s="1"/>
  <c r="G47" i="2"/>
  <c r="G73" i="2" s="1"/>
  <c r="F76" i="1" s="1"/>
  <c r="D47" i="2"/>
  <c r="F47" i="2"/>
  <c r="F73" i="2" s="1"/>
  <c r="G61" i="2"/>
  <c r="G87" i="2" s="1"/>
  <c r="E61" i="2"/>
  <c r="E87" i="2" s="1"/>
  <c r="D90" i="1" s="1"/>
  <c r="D55" i="2"/>
  <c r="D81" i="2" s="1"/>
  <c r="C84" i="1" s="1"/>
  <c r="G55" i="2"/>
  <c r="G81" i="2" s="1"/>
  <c r="F61" i="2"/>
  <c r="F87" i="2" s="1"/>
  <c r="E90" i="1" s="1"/>
  <c r="F55" i="2"/>
  <c r="F81" i="2" s="1"/>
  <c r="E84" i="1" s="1"/>
  <c r="H86" i="2"/>
  <c r="E43" i="2"/>
  <c r="F43" i="2"/>
  <c r="F69" i="2" s="1"/>
  <c r="E72" i="1" s="1"/>
  <c r="G70" i="2"/>
  <c r="F73" i="1" s="1"/>
  <c r="E42" i="2"/>
  <c r="D42" i="2"/>
  <c r="G42" i="2"/>
  <c r="G68" i="2" s="1"/>
  <c r="F71" i="1" s="1"/>
  <c r="H78" i="2"/>
  <c r="H84" i="2"/>
  <c r="H82" i="2"/>
  <c r="D85" i="1"/>
  <c r="H76" i="2"/>
  <c r="H74" i="2"/>
  <c r="D77" i="1"/>
  <c r="G77" i="1" s="1"/>
  <c r="H77" i="1" s="1"/>
  <c r="H77" i="2"/>
  <c r="E80" i="1"/>
  <c r="H75" i="2"/>
  <c r="H71" i="2"/>
  <c r="G85" i="2"/>
  <c r="H33" i="2"/>
  <c r="H29" i="2"/>
  <c r="G79" i="2"/>
  <c r="H27" i="2"/>
  <c r="G83" i="2"/>
  <c r="H31" i="2"/>
  <c r="H58" i="2"/>
  <c r="G81" i="1"/>
  <c r="H81" i="1" s="1"/>
  <c r="G79" i="1"/>
  <c r="H79" i="1" s="1"/>
  <c r="E36" i="2"/>
  <c r="G83" i="1" l="1"/>
  <c r="H83" i="1" s="1"/>
  <c r="H80" i="2"/>
  <c r="H61" i="2"/>
  <c r="D62" i="2"/>
  <c r="E69" i="2"/>
  <c r="H43" i="2"/>
  <c r="D73" i="2"/>
  <c r="C76" i="1" s="1"/>
  <c r="H47" i="2"/>
  <c r="H46" i="2"/>
  <c r="D72" i="2"/>
  <c r="F62" i="2"/>
  <c r="H70" i="2"/>
  <c r="G62" i="2"/>
  <c r="H42" i="2"/>
  <c r="D68" i="2"/>
  <c r="C71" i="1" s="1"/>
  <c r="E68" i="2"/>
  <c r="E62" i="2"/>
  <c r="H87" i="2"/>
  <c r="F90" i="1"/>
  <c r="G90" i="1" s="1"/>
  <c r="H90" i="1" s="1"/>
  <c r="H85" i="2"/>
  <c r="F88" i="1"/>
  <c r="G88" i="1" s="1"/>
  <c r="H88" i="1" s="1"/>
  <c r="H83" i="2"/>
  <c r="F86" i="1"/>
  <c r="G86" i="1" s="1"/>
  <c r="H86" i="1" s="1"/>
  <c r="H81" i="2"/>
  <c r="F84" i="1"/>
  <c r="G84" i="1" s="1"/>
  <c r="H84" i="1" s="1"/>
  <c r="F88" i="2"/>
  <c r="E76" i="1"/>
  <c r="H79" i="2"/>
  <c r="F82" i="1"/>
  <c r="G82" i="1" s="1"/>
  <c r="H82" i="1" s="1"/>
  <c r="G88" i="2"/>
  <c r="H60" i="2"/>
  <c r="H56" i="2"/>
  <c r="G78" i="1"/>
  <c r="H78" i="1" s="1"/>
  <c r="H25" i="2"/>
  <c r="G89" i="1"/>
  <c r="H89" i="1" s="1"/>
  <c r="H34" i="2"/>
  <c r="G80" i="1"/>
  <c r="H23" i="2"/>
  <c r="G85" i="1"/>
  <c r="H85" i="1" s="1"/>
  <c r="G87" i="1"/>
  <c r="H87" i="1" s="1"/>
  <c r="H32" i="2"/>
  <c r="H30" i="2"/>
  <c r="F36" i="2"/>
  <c r="H73" i="2" l="1"/>
  <c r="C75" i="1"/>
  <c r="C91" i="1" s="1"/>
  <c r="H72" i="2"/>
  <c r="D72" i="1"/>
  <c r="G72" i="1" s="1"/>
  <c r="H69" i="2"/>
  <c r="D88" i="2"/>
  <c r="D71" i="1"/>
  <c r="E88" i="2"/>
  <c r="H68" i="2"/>
  <c r="H59" i="2"/>
  <c r="H80" i="1"/>
  <c r="H57" i="2"/>
  <c r="G73" i="1"/>
  <c r="E91" i="1"/>
  <c r="H21" i="2"/>
  <c r="G76" i="1"/>
  <c r="H18" i="2"/>
  <c r="G74" i="1"/>
  <c r="H74" i="1" s="1"/>
  <c r="H19" i="2"/>
  <c r="H20" i="2"/>
  <c r="G36" i="2"/>
  <c r="H17" i="2"/>
  <c r="H16" i="2"/>
  <c r="D91" i="1" l="1"/>
  <c r="H88" i="2"/>
  <c r="H52" i="2"/>
  <c r="H73" i="1"/>
  <c r="H51" i="2"/>
  <c r="H72" i="1"/>
  <c r="H55" i="2"/>
  <c r="H76" i="1"/>
  <c r="H53" i="2"/>
  <c r="G75" i="1"/>
  <c r="H75" i="1" s="1"/>
  <c r="F91" i="1"/>
  <c r="G71" i="1"/>
  <c r="H71" i="1" s="1"/>
  <c r="H36" i="2"/>
  <c r="G91" i="1" l="1"/>
  <c r="G97" i="1" s="1"/>
  <c r="H54" i="2"/>
  <c r="H50" i="2"/>
  <c r="H62" i="2" s="1"/>
  <c r="H91" i="1" l="1"/>
</calcChain>
</file>

<file path=xl/sharedStrings.xml><?xml version="1.0" encoding="utf-8"?>
<sst xmlns="http://schemas.openxmlformats.org/spreadsheetml/2006/main" count="131" uniqueCount="90">
  <si>
    <t>Canada Emergency Wage Subsidy Calculator</t>
  </si>
  <si>
    <t>Employee 3</t>
  </si>
  <si>
    <t>Employee 4</t>
  </si>
  <si>
    <t>Employee 5</t>
  </si>
  <si>
    <t>Select Qualifying Period</t>
  </si>
  <si>
    <t>March 15, 2020 to April 11, 2020</t>
  </si>
  <si>
    <t>April 12, 2020 to May 9, 2020</t>
  </si>
  <si>
    <t>May 10, 2020 to June 6, 2020</t>
  </si>
  <si>
    <t>March 15, 2020 to March 21, 2020</t>
  </si>
  <si>
    <t>March 22, 2020 to March 28, 2020</t>
  </si>
  <si>
    <t>March 29, 2020 to April 4, 2020</t>
  </si>
  <si>
    <t>April 5, 2020 to April 11, 2020</t>
  </si>
  <si>
    <t>Week 1</t>
  </si>
  <si>
    <t>Week 2</t>
  </si>
  <si>
    <t>Week 3</t>
  </si>
  <si>
    <t>Week 4</t>
  </si>
  <si>
    <t>April 12, 2020 to April 18, 2020</t>
  </si>
  <si>
    <t>April 19, 2020 to April 25, 2020</t>
  </si>
  <si>
    <t>April 26, 2020 to May 2, 2020</t>
  </si>
  <si>
    <t>May 3, 2020 to May 9, 2020</t>
  </si>
  <si>
    <t>May 10, 2020 to May 16, 2020</t>
  </si>
  <si>
    <t>May 17, 2020 to May 23, 2020</t>
  </si>
  <si>
    <t>May 24, 2020 to May 30, 2020</t>
  </si>
  <si>
    <t>May 31, 2020 to June 6, 2020</t>
  </si>
  <si>
    <t>Non Arm's Length?</t>
  </si>
  <si>
    <t>List of eligible employees</t>
  </si>
  <si>
    <t>Eligible Remuneration Paid ($)</t>
  </si>
  <si>
    <t>Minimum per week</t>
  </si>
  <si>
    <t xml:space="preserve"> </t>
  </si>
  <si>
    <t>Was there any period of 7 or more consecutive days for which this employee was not remunerated from Jan 1, 2020 to Mar 15, 2020?</t>
  </si>
  <si>
    <t>Baseline Start</t>
  </si>
  <si>
    <t>Baseline End</t>
  </si>
  <si>
    <t>Difference</t>
  </si>
  <si>
    <t># days in week</t>
  </si>
  <si>
    <t># of weeks</t>
  </si>
  <si>
    <t>Total number of full weeks employee is remunerated from Jan 1, 2020 to Mar 15, 2020</t>
  </si>
  <si>
    <t>Click here to learn more</t>
  </si>
  <si>
    <r>
      <rPr>
        <b/>
        <sz val="16"/>
        <color theme="0"/>
        <rFont val="Source Sans Pro"/>
        <family val="2"/>
        <scheme val="minor"/>
      </rPr>
      <t>STEP 1:</t>
    </r>
    <r>
      <rPr>
        <b/>
        <sz val="12"/>
        <color theme="0"/>
        <rFont val="Source Sans Pro"/>
        <family val="2"/>
        <scheme val="minor"/>
      </rPr>
      <t xml:space="preserve"> Select the Qualifying Period for the CEWS Subsidy</t>
    </r>
  </si>
  <si>
    <r>
      <rPr>
        <b/>
        <sz val="16"/>
        <color theme="0"/>
        <rFont val="Source Sans Pro"/>
        <family val="2"/>
        <scheme val="minor"/>
      </rPr>
      <t>STEP 2:</t>
    </r>
    <r>
      <rPr>
        <b/>
        <sz val="12"/>
        <color theme="0"/>
        <rFont val="Source Sans Pro"/>
        <family val="2"/>
        <scheme val="minor"/>
      </rPr>
      <t xml:space="preserve"> Enter the  Eligible Remuneration and Baseline Remuneration</t>
    </r>
  </si>
  <si>
    <t>Is the Employee Non Arm's Length?</t>
  </si>
  <si>
    <t xml:space="preserve">Enter the eligible remuneration paid to eligible employees in a given week within the qualifying periods and the employee's baseline remuneration. </t>
  </si>
  <si>
    <t>Employee 6</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</si>
  <si>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</si>
  <si>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</si>
  <si>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</si>
  <si>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</si>
  <si>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</si>
  <si>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</si>
  <si>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</si>
  <si>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</si>
  <si>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</si>
  <si>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</si>
  <si>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</si>
  <si>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</si>
  <si>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</si>
  <si>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</si>
  <si>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10% Wage Subsidy Benefits in the qualifying period</t>
  </si>
  <si>
    <t>Total</t>
  </si>
  <si>
    <t>CEWS Wage Subsidy</t>
  </si>
  <si>
    <t>Less: Benefits under 10% wage subsidy</t>
  </si>
  <si>
    <t>Estimated CEWS Subsidy</t>
  </si>
  <si>
    <t>John Doe</t>
  </si>
  <si>
    <t>Jane Doe</t>
  </si>
  <si>
    <t>CPP Subsidy</t>
  </si>
  <si>
    <t>EI Subsidy</t>
  </si>
  <si>
    <t>Add: CPP &amp; EI Subsidy</t>
  </si>
  <si>
    <t>Click here to read our  commentary</t>
  </si>
  <si>
    <t>Prepared by LRK Tax LLP</t>
  </si>
  <si>
    <t>Total CEWS before adjustments</t>
  </si>
  <si>
    <t xml:space="preserve">Employer portion of CPP on wages paid to eligible employee on leave with pay during the Qualifying Period. </t>
  </si>
  <si>
    <t xml:space="preserve">Employer portion of EI on wages paid to eligible employee on leave with pay during the Qualifying Period. </t>
  </si>
  <si>
    <t xml:space="preserve">Here is a calculation of the CEWS Wage Subsidy, including the CPP/EI subsidy for eligible employees on a paid leave. </t>
  </si>
  <si>
    <t xml:space="preserve">a.  You are a qualifying entity and you meet the revenue decline test for the Qualifying Period defined below. </t>
  </si>
  <si>
    <t>Total Remuneration from January 1, 2020 to March 15, 2020</t>
  </si>
  <si>
    <t xml:space="preserve">This calculator is not an official CRA calculation, and is based on our interpretation of the legislation released as part of Bill C-14. </t>
  </si>
  <si>
    <t xml:space="preserve">This calculator estimates the Canada Emergency Wage Subsidy ("CEWS") you can claim on eligible remuneration paid to your eligible employees.  </t>
  </si>
  <si>
    <t>This calculator, makes the following assumptions:</t>
  </si>
  <si>
    <t xml:space="preserve">To see if you qualify for the CEWS and to familiarize yourself with the mechanics that go behind the calculation, we encourage you to read our full commentary on our website by clicking on the button below. </t>
  </si>
  <si>
    <t>Only complete cells with  Yellow Highlight</t>
  </si>
  <si>
    <t xml:space="preserve">b.  None of the employees received a work-sharing benefit under the Employment Insurance Act. </t>
  </si>
  <si>
    <t xml:space="preserve">We encourage you to click here to read more details on what each of these terms mean. </t>
  </si>
  <si>
    <t>Baseline Remuneration (i.e., Pre-Crisis Remuneration) ($)</t>
  </si>
  <si>
    <t>Baseline Remuneration ($)</t>
  </si>
  <si>
    <t>125.7(2)(A)(a)</t>
  </si>
  <si>
    <t>125.7(2)(A)(b)</t>
  </si>
  <si>
    <t>GREATER OF</t>
  </si>
  <si>
    <t>% of Wage subsidized</t>
  </si>
  <si>
    <t>Number of seven or more consecutive day periods (i.e., weeks) for which the employee was not remunerated</t>
  </si>
  <si>
    <t>Enter the # of consecutive days for which the employee was not remunerated from Jan 1, 2020 to Mar 15, 2020. (Must be &gt;= 7). Leave blank if not applicable.</t>
  </si>
  <si>
    <t>Paid &amp; On Leave Employees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</si>
</sst>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_(* #,##0_);_(* \(#,##0\);_(* &quot;-&quot;??_);_(@_)"/>
    <numFmt numFmtId="166" formatCode="_(* #,##0.000_);_(* \(#,##0.000\);_(* &quot;-&quot;??_);_(@_)"/>
  </numFmts>
  <fonts count="21" x14ac:knownFonts="1">
    <font>
      <sz val="11"/>
      <color theme="1"/>
      <name val="Source Sans Pro"/>
      <family val="2"/>
      <scheme val="minor"/>
    </font>
    <font>
      <sz val="11"/>
      <color theme="1"/>
      <name val="Source Sans Pro"/>
      <family val="2"/>
      <scheme val="minor"/>
    </font>
    <font>
      <b/>
      <sz val="11"/>
      <color theme="0"/>
      <name val="Source Sans Pro"/>
      <family val="2"/>
      <scheme val="minor"/>
    </font>
    <font>
      <b/>
      <sz val="11"/>
      <color theme="1"/>
      <name val="Source Sans Pro"/>
      <family val="2"/>
      <scheme val="minor"/>
    </font>
    <font>
      <b/>
      <sz val="12"/>
      <color theme="1"/>
      <name val="Source Sans Pro"/>
      <family val="2"/>
      <scheme val="minor"/>
    </font>
    <font>
      <b/>
      <sz val="16"/>
      <color theme="1"/>
      <name val="Source Sans Pro"/>
      <family val="2"/>
      <scheme val="minor"/>
    </font>
    <font>
      <sz val="8"/>
      <name val="Source Sans Pro"/>
      <family val="2"/>
      <scheme val="minor"/>
    </font>
    <font>
      <b/>
      <sz val="10"/>
      <color theme="0"/>
      <name val="Source Sans Pro"/>
      <family val="2"/>
      <scheme val="minor"/>
    </font>
    <font>
      <b/>
      <sz val="10"/>
      <color theme="1"/>
      <name val="Source Sans Pro"/>
      <family val="2"/>
      <scheme val="minor"/>
    </font>
    <font>
      <b/>
      <sz val="12"/>
      <color theme="0"/>
      <name val="Source Sans Pro"/>
      <family val="2"/>
      <scheme val="minor"/>
    </font>
    <font>
      <sz val="12"/>
      <color theme="1"/>
      <name val="Source Sans Pro"/>
      <family val="2"/>
      <scheme val="minor"/>
    </font>
    <font>
      <b/>
      <sz val="16"/>
      <color theme="0"/>
      <name val="Source Sans Pro"/>
      <family val="2"/>
      <scheme val="minor"/>
    </font>
    <font>
      <u/>
      <sz val="11"/>
      <color theme="0"/>
      <name val="Source Sans Pro"/>
      <family val="2"/>
      <scheme val="minor"/>
    </font>
    <font>
      <b/>
      <u/>
      <sz val="11"/>
      <color theme="10"/>
      <name val="Source Sans Pro"/>
      <family val="2"/>
      <scheme val="minor"/>
    </font>
    <font>
      <b/>
      <sz val="11"/>
      <color theme="10"/>
      <name val="Source Sans Pro"/>
      <family val="2"/>
      <scheme val="minor"/>
    </font>
    <font>
      <b/>
      <sz val="12"/>
      <name val="Source Sans Pro"/>
      <family val="2"/>
      <scheme val="minor"/>
    </font>
    <font>
      <b/>
      <sz val="20"/>
      <color theme="1"/>
      <name val="Source Sans Pro"/>
      <family val="2"/>
      <scheme val="minor"/>
    </font>
    <font>
      <b/>
      <sz val="11"/>
      <color theme="0" tint="-0.499984740745262"/>
      <name val="Source Sans Pro"/>
      <family val="2"/>
      <scheme val="minor"/>
    </font>
    <font>
      <b/>
      <sz val="12"/>
      <color theme="0" tint="-0.499984740745262"/>
      <name val="Source Sans Pro"/>
      <family val="2"/>
      <scheme val="minor"/>
    </font>
    <font>
      <sz val="11"/>
      <color theme="0"/>
      <name val="Source Sans Pro"/>
      <family val="2"/>
      <scheme val="minor"/>
    </font>
    <font>
      <b/>
      <sz val="14"/>
      <color theme="1"/>
      <name val="Source Sans Pro"/>
      <family val="2"/>
      <scheme val="minor"/>
    </font>
  </fonts>
  <fills count="16">
    <fill>
      <patternFill patternType="none"/>
    </fill>
    <fill>
      <patternFill patternType="gray125"/>
    </fill>
    <fill>
      <patternFill patternType="solid">
        <fgColor theme="7"/>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0.14999847407452621"/>
        <bgColor indexed="64"/>
      </patternFill>
    </fill>
    <fill>
      <patternFill patternType="solid">
        <fgColor theme="6" tint="-0.249977111117893"/>
        <bgColor indexed="64"/>
      </patternFill>
    </fill>
    <fill>
      <patternFill patternType="solid">
        <fgColor theme="2" tint="-4.9989318521683403E-2"/>
        <bgColor indexed="64"/>
      </patternFill>
    </fill>
    <fill>
      <patternFill patternType="solid">
        <fgColor theme="0" tint="-0.249977111117893"/>
        <bgColor indexed="64"/>
      </patternFill>
    </fill>
    <fill>
      <patternFill patternType="solid">
        <fgColor theme="8"/>
        <bgColor indexed="64"/>
      </patternFill>
    </fill>
    <fill>
      <patternFill patternType="solid">
        <fgColor theme="6" tint="0.59999389629810485"/>
        <bgColor indexed="64"/>
      </patternFill>
    </fill>
    <fill>
      <patternFill patternType="solid">
        <fgColor theme="0"/>
        <bgColor indexed="64"/>
      </patternFill>
    </fill>
    <fill>
      <patternFill patternType="solid">
        <fgColor theme="4"/>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2" fillId="0" borderId="0" applyNumberFormat="0" applyFill="0" applyBorder="0" applyAlignment="0" applyProtection="0"/>
    <xf numFmtId="9" fontId="1" fillId="0" borderId="0" applyFont="0" applyFill="0" applyBorder="0" applyAlignment="0" applyProtection="0"/>
  </cellStyleXfs>
  <cellXfs count="122">
    <xf numFmtId="0" fontId="0" fillId="0" borderId="0" xfId="0"/>
    <xf numFmtId="0" fontId="3" fillId="0" borderId="0" xfId="0" applyFont="1"/>
    <xf numFmtId="0" fontId="5" fillId="0" borderId="0" xfId="0" applyFont="1"/>
    <xf numFmtId="0" fontId="0" fillId="0" borderId="0" xfId="0" applyAlignment="1">
      <alignment horizontal="center"/>
    </xf>
    <xf numFmtId="14" fontId="0" fillId="0" borderId="0" xfId="0" applyNumberFormat="1"/>
    <xf numFmtId="0" fontId="3" fillId="0" borderId="0" xfId="0" applyFont="1" applyAlignment="1">
      <alignment horizontal="center"/>
    </xf>
    <xf numFmtId="0" fontId="3" fillId="0" borderId="0" xfId="0" applyFont="1" applyAlignment="1">
      <alignment horizontal="left"/>
    </xf>
    <xf numFmtId="0" fontId="0" fillId="0" borderId="0" xfId="0" applyAlignment="1">
      <alignment horizontal="left" indent="1"/>
    </xf>
    <xf numFmtId="0" fontId="7" fillId="2"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xf>
    <xf numFmtId="0" fontId="3" fillId="4" borderId="2" xfId="0" applyFont="1" applyFill="1" applyBorder="1" applyAlignment="1">
      <alignment horizontal="center"/>
    </xf>
    <xf numFmtId="164" fontId="0" fillId="0" borderId="0" xfId="2" applyNumberFormat="1" applyFont="1"/>
    <xf numFmtId="165" fontId="0" fillId="0" borderId="0" xfId="1" applyNumberFormat="1" applyFont="1"/>
    <xf numFmtId="14" fontId="0" fillId="0" borderId="0" xfId="1" applyNumberFormat="1" applyFont="1"/>
    <xf numFmtId="14" fontId="0" fillId="0" borderId="5" xfId="1" applyNumberFormat="1" applyFont="1" applyBorder="1"/>
    <xf numFmtId="165" fontId="0" fillId="0" borderId="5" xfId="1" applyNumberFormat="1" applyFont="1" applyBorder="1"/>
    <xf numFmtId="166" fontId="0" fillId="0" borderId="0" xfId="1" applyNumberFormat="1" applyFont="1"/>
    <xf numFmtId="2" fontId="0" fillId="7" borderId="1" xfId="1" applyNumberFormat="1" applyFont="1" applyFill="1" applyBorder="1" applyAlignment="1" applyProtection="1">
      <alignment horizontal="center"/>
    </xf>
    <xf numFmtId="0" fontId="3" fillId="6" borderId="1" xfId="0" applyFont="1" applyFill="1" applyBorder="1" applyAlignment="1" applyProtection="1">
      <alignment horizontal="center"/>
      <protection locked="0"/>
    </xf>
    <xf numFmtId="164" fontId="0" fillId="6" borderId="1" xfId="0" applyNumberFormat="1" applyFill="1" applyBorder="1" applyAlignment="1" applyProtection="1">
      <alignment horizontal="center"/>
      <protection locked="0"/>
    </xf>
    <xf numFmtId="0" fontId="9" fillId="2" borderId="0" xfId="0" applyFont="1" applyFill="1" applyAlignment="1">
      <alignment horizontal="left" vertical="center"/>
    </xf>
    <xf numFmtId="0" fontId="9" fillId="2" borderId="0" xfId="0" applyFont="1" applyFill="1" applyAlignment="1">
      <alignment vertical="center"/>
    </xf>
    <xf numFmtId="0" fontId="9" fillId="0" borderId="0" xfId="0" applyFont="1" applyFill="1" applyAlignment="1">
      <alignment vertical="center"/>
    </xf>
    <xf numFmtId="0" fontId="0" fillId="0" borderId="0" xfId="0" applyFill="1"/>
    <xf numFmtId="0" fontId="10" fillId="0" borderId="0" xfId="0" applyFont="1"/>
    <xf numFmtId="0" fontId="15" fillId="0" borderId="0" xfId="0" applyFont="1" applyFill="1" applyAlignment="1">
      <alignment vertical="center"/>
    </xf>
    <xf numFmtId="0" fontId="2" fillId="2" borderId="1" xfId="0" applyFont="1" applyFill="1" applyBorder="1" applyAlignment="1">
      <alignment horizontal="center" vertical="center"/>
    </xf>
    <xf numFmtId="164" fontId="0" fillId="10" borderId="1" xfId="0" applyNumberFormat="1" applyFill="1" applyBorder="1" applyAlignment="1">
      <alignment horizontal="center"/>
    </xf>
    <xf numFmtId="164" fontId="3" fillId="0" borderId="0" xfId="0" applyNumberFormat="1" applyFont="1" applyAlignment="1">
      <alignment horizontal="center"/>
    </xf>
    <xf numFmtId="164" fontId="3" fillId="11" borderId="1" xfId="0" applyNumberFormat="1" applyFont="1" applyFill="1" applyBorder="1" applyAlignment="1">
      <alignment horizontal="center"/>
    </xf>
    <xf numFmtId="0" fontId="3" fillId="0" borderId="0" xfId="0" applyFont="1" applyAlignment="1">
      <alignment horizontal="left" indent="1"/>
    </xf>
    <xf numFmtId="164" fontId="0" fillId="10" borderId="2" xfId="0" applyNumberFormat="1" applyFill="1" applyBorder="1" applyAlignment="1">
      <alignment horizontal="center"/>
    </xf>
    <xf numFmtId="164" fontId="3" fillId="11" borderId="2" xfId="0" applyNumberFormat="1" applyFont="1" applyFill="1" applyBorder="1" applyAlignment="1">
      <alignment horizontal="center"/>
    </xf>
    <xf numFmtId="0" fontId="3" fillId="11" borderId="7" xfId="0" applyFont="1" applyFill="1" applyBorder="1" applyAlignment="1">
      <alignment horizontal="left" indent="1"/>
    </xf>
    <xf numFmtId="0" fontId="3" fillId="11" borderId="7" xfId="0" applyFont="1" applyFill="1" applyBorder="1"/>
    <xf numFmtId="164" fontId="3" fillId="11" borderId="7" xfId="0" applyNumberFormat="1" applyFont="1" applyFill="1" applyBorder="1" applyAlignment="1">
      <alignment horizontal="center"/>
    </xf>
    <xf numFmtId="0" fontId="3" fillId="0" borderId="0" xfId="0" applyFont="1" applyAlignment="1">
      <alignment vertical="center"/>
    </xf>
    <xf numFmtId="164" fontId="2" fillId="12" borderId="0" xfId="0" applyNumberFormat="1" applyFont="1" applyFill="1" applyAlignment="1">
      <alignment horizontal="center" vertical="center"/>
    </xf>
    <xf numFmtId="0" fontId="11" fillId="2" borderId="0" xfId="0" applyFont="1" applyFill="1" applyAlignment="1">
      <alignment horizontal="left" vertical="center"/>
    </xf>
    <xf numFmtId="0" fontId="10" fillId="0" borderId="0" xfId="0" applyFont="1" applyAlignment="1">
      <alignment horizontal="left" indent="1"/>
    </xf>
    <xf numFmtId="0" fontId="3" fillId="3" borderId="1" xfId="0" applyFont="1" applyFill="1" applyBorder="1" applyAlignment="1">
      <alignment horizontal="left" vertical="center" wrapText="1"/>
    </xf>
    <xf numFmtId="0" fontId="3" fillId="11" borderId="1" xfId="0" applyFont="1" applyFill="1" applyBorder="1" applyAlignment="1">
      <alignment horizontal="left" indent="1"/>
    </xf>
    <xf numFmtId="164" fontId="3" fillId="0" borderId="0" xfId="0" applyNumberFormat="1" applyFont="1" applyFill="1" applyBorder="1" applyAlignment="1">
      <alignment horizontal="center"/>
    </xf>
    <xf numFmtId="0" fontId="3" fillId="0" borderId="0" xfId="0" applyFont="1" applyAlignment="1">
      <alignment horizontal="left" vertical="center" indent="1"/>
    </xf>
    <xf numFmtId="0" fontId="17" fillId="0" borderId="0" xfId="0" applyFont="1"/>
    <xf numFmtId="0" fontId="16" fillId="0" borderId="0" xfId="1" applyNumberFormat="1" applyFont="1" applyAlignment="1">
      <alignment horizontal="left" vertical="top"/>
    </xf>
    <xf numFmtId="0" fontId="18" fillId="0" borderId="0" xfId="1" applyNumberFormat="1" applyFont="1" applyAlignment="1">
      <alignment horizontal="left" vertical="top" indent="1"/>
    </xf>
    <xf numFmtId="164" fontId="3" fillId="6" borderId="1" xfId="0" applyNumberFormat="1" applyFont="1" applyFill="1" applyBorder="1" applyProtection="1">
      <protection locked="0"/>
    </xf>
    <xf numFmtId="0" fontId="2" fillId="2" borderId="15" xfId="0" applyFont="1" applyFill="1" applyBorder="1" applyAlignment="1">
      <alignment horizontal="center" vertical="center"/>
    </xf>
    <xf numFmtId="164" fontId="0" fillId="6" borderId="14" xfId="0" applyNumberFormat="1" applyFill="1" applyBorder="1" applyAlignment="1" applyProtection="1">
      <alignment horizontal="center"/>
      <protection locked="0"/>
    </xf>
    <xf numFmtId="164" fontId="0" fillId="6" borderId="15" xfId="0" applyNumberFormat="1" applyFill="1" applyBorder="1" applyAlignment="1" applyProtection="1">
      <alignment horizontal="center"/>
      <protection locked="0"/>
    </xf>
    <xf numFmtId="164" fontId="3" fillId="11" borderId="16" xfId="0" applyNumberFormat="1" applyFont="1" applyFill="1" applyBorder="1" applyAlignment="1">
      <alignment horizontal="center"/>
    </xf>
    <xf numFmtId="164" fontId="3" fillId="11" borderId="17" xfId="0" applyNumberFormat="1" applyFont="1" applyFill="1" applyBorder="1" applyAlignment="1">
      <alignment horizontal="center"/>
    </xf>
    <xf numFmtId="164" fontId="3" fillId="11" borderId="18" xfId="0" applyNumberFormat="1" applyFont="1" applyFill="1" applyBorder="1" applyAlignment="1">
      <alignment horizontal="center"/>
    </xf>
    <xf numFmtId="164" fontId="0" fillId="6" borderId="14" xfId="2" applyNumberFormat="1" applyFont="1" applyFill="1" applyBorder="1" applyAlignment="1" applyProtection="1">
      <alignment horizontal="center"/>
      <protection locked="0"/>
    </xf>
    <xf numFmtId="164" fontId="0" fillId="8" borderId="15" xfId="0" applyNumberFormat="1" applyFill="1" applyBorder="1" applyAlignment="1" applyProtection="1">
      <alignment horizontal="center"/>
    </xf>
    <xf numFmtId="164" fontId="0" fillId="6" borderId="15" xfId="2" applyNumberFormat="1" applyFont="1" applyFill="1" applyBorder="1" applyAlignment="1" applyProtection="1">
      <alignment horizontal="center"/>
      <protection locked="0"/>
    </xf>
    <xf numFmtId="0" fontId="3" fillId="0" borderId="20" xfId="0" applyNumberFormat="1" applyFont="1" applyBorder="1" applyAlignment="1" applyProtection="1">
      <alignment horizontal="left" indent="1"/>
      <protection locked="0"/>
    </xf>
    <xf numFmtId="164" fontId="3" fillId="11" borderId="21" xfId="0" applyNumberFormat="1" applyFont="1" applyFill="1" applyBorder="1" applyAlignment="1">
      <alignment horizontal="left" indent="1"/>
    </xf>
    <xf numFmtId="0" fontId="3" fillId="6" borderId="20" xfId="0" applyFont="1" applyFill="1" applyBorder="1" applyAlignment="1" applyProtection="1">
      <alignment horizontal="center"/>
      <protection locked="0"/>
    </xf>
    <xf numFmtId="164" fontId="3" fillId="11" borderId="21" xfId="0" applyNumberFormat="1" applyFont="1" applyFill="1" applyBorder="1" applyAlignment="1">
      <alignment horizontal="center"/>
    </xf>
    <xf numFmtId="0" fontId="8" fillId="13" borderId="1" xfId="0" applyFont="1" applyFill="1" applyBorder="1" applyAlignment="1">
      <alignment horizontal="center" vertical="center" wrapText="1"/>
    </xf>
    <xf numFmtId="0" fontId="8" fillId="13" borderId="15" xfId="0" applyFont="1" applyFill="1" applyBorder="1" applyAlignment="1">
      <alignment horizontal="center" vertical="center" wrapText="1"/>
    </xf>
    <xf numFmtId="0" fontId="3" fillId="14" borderId="1" xfId="0" applyFont="1" applyFill="1" applyBorder="1" applyAlignment="1">
      <alignment horizontal="left" indent="1"/>
    </xf>
    <xf numFmtId="164" fontId="0" fillId="0" borderId="0" xfId="0" applyNumberFormat="1" applyFill="1"/>
    <xf numFmtId="164" fontId="3" fillId="7" borderId="1" xfId="0" applyNumberFormat="1" applyFont="1" applyFill="1" applyBorder="1" applyAlignment="1">
      <alignment horizontal="center"/>
    </xf>
    <xf numFmtId="164" fontId="3" fillId="7" borderId="2" xfId="0" applyNumberFormat="1" applyFont="1" applyFill="1" applyBorder="1" applyAlignment="1">
      <alignment horizontal="center"/>
    </xf>
    <xf numFmtId="164" fontId="3" fillId="7" borderId="0" xfId="0" applyNumberFormat="1" applyFont="1" applyFill="1" applyBorder="1" applyAlignment="1">
      <alignment horizontal="center"/>
    </xf>
    <xf numFmtId="0" fontId="2" fillId="2" borderId="10" xfId="0" applyFont="1" applyFill="1" applyBorder="1" applyAlignment="1">
      <alignment horizontal="center" vertical="center"/>
    </xf>
    <xf numFmtId="0" fontId="8" fillId="13" borderId="10" xfId="0" applyFont="1" applyFill="1" applyBorder="1" applyAlignment="1">
      <alignment horizontal="center" vertical="center" wrapText="1"/>
    </xf>
    <xf numFmtId="0" fontId="3" fillId="13" borderId="26" xfId="0" applyFont="1" applyFill="1" applyBorder="1" applyAlignment="1">
      <alignment horizontal="left" vertical="center" wrapText="1"/>
    </xf>
    <xf numFmtId="0" fontId="3" fillId="6" borderId="27" xfId="0" applyFont="1" applyFill="1" applyBorder="1" applyAlignment="1" applyProtection="1">
      <alignment horizontal="center"/>
      <protection locked="0"/>
    </xf>
    <xf numFmtId="0" fontId="20" fillId="0" borderId="0" xfId="0" applyFont="1"/>
    <xf numFmtId="9" fontId="3" fillId="7" borderId="1" xfId="4" applyFont="1" applyFill="1" applyBorder="1" applyAlignment="1">
      <alignment horizontal="center"/>
    </xf>
    <xf numFmtId="9" fontId="3" fillId="7" borderId="2" xfId="4" applyFont="1" applyFill="1" applyBorder="1" applyAlignment="1">
      <alignment horizontal="center"/>
    </xf>
    <xf numFmtId="9" fontId="3" fillId="11" borderId="1" xfId="4" applyFont="1" applyFill="1" applyBorder="1" applyAlignment="1">
      <alignment horizontal="center"/>
    </xf>
    <xf numFmtId="2" fontId="0" fillId="0" borderId="0" xfId="0" applyNumberFormat="1"/>
    <xf numFmtId="0" fontId="3" fillId="8" borderId="1" xfId="0" applyFont="1" applyFill="1" applyBorder="1" applyAlignment="1" applyProtection="1">
      <alignment horizontal="center"/>
      <protection locked="0"/>
    </xf>
    <xf numFmtId="0" fontId="19" fillId="0" borderId="0" xfId="0" applyFont="1"/>
    <xf numFmtId="0" fontId="14" fillId="0" borderId="0" xfId="3" applyFont="1" applyAlignment="1" applyProtection="1">
      <alignment horizontal="left" indent="1"/>
      <protection locked="0"/>
    </xf>
    <xf numFmtId="0" fontId="13" fillId="0" borderId="0" xfId="3" applyFont="1" applyFill="1" applyAlignment="1" applyProtection="1">
      <alignment vertical="center"/>
      <protection locked="0"/>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9" fillId="2" borderId="0" xfId="0" applyFont="1" applyFill="1" applyAlignment="1">
      <alignment horizontal="left" vertical="center"/>
    </xf>
    <xf numFmtId="0" fontId="11" fillId="2" borderId="0" xfId="0" applyFont="1" applyFill="1" applyAlignment="1">
      <alignment horizontal="left" vertical="center"/>
    </xf>
    <xf numFmtId="0" fontId="7" fillId="5" borderId="19"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2" fillId="12" borderId="2" xfId="0" applyFont="1" applyFill="1" applyBorder="1" applyAlignment="1">
      <alignment horizontal="center" vertical="center"/>
    </xf>
    <xf numFmtId="0" fontId="2" fillId="12" borderId="3" xfId="0" applyFont="1" applyFill="1" applyBorder="1" applyAlignment="1">
      <alignment horizontal="center" vertical="center"/>
    </xf>
    <xf numFmtId="0" fontId="2" fillId="12" borderId="4"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3"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7" fillId="9" borderId="19"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7" fillId="9" borderId="0"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2" fillId="5" borderId="11" xfId="0" applyFont="1" applyFill="1" applyBorder="1" applyAlignment="1">
      <alignment horizontal="center" vertical="center"/>
    </xf>
    <xf numFmtId="0" fontId="2" fillId="5" borderId="0" xfId="0" applyFont="1" applyFill="1" applyBorder="1" applyAlignment="1">
      <alignment horizontal="center"/>
    </xf>
    <xf numFmtId="0" fontId="2" fillId="5" borderId="28" xfId="0" applyFont="1" applyFill="1" applyBorder="1" applyAlignment="1">
      <alignment horizontal="center"/>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10" fillId="0" borderId="0" xfId="0" applyFont="1" applyAlignment="1">
      <alignment horizontal="left" wrapText="1"/>
    </xf>
    <xf numFmtId="0" fontId="4" fillId="6" borderId="6" xfId="0" applyFont="1" applyFill="1" applyBorder="1" applyAlignment="1">
      <alignment horizontal="center"/>
    </xf>
    <xf numFmtId="0" fontId="4" fillId="6" borderId="10" xfId="0" applyFont="1" applyFill="1" applyBorder="1" applyAlignment="1">
      <alignment horizontal="center"/>
    </xf>
    <xf numFmtId="0" fontId="8" fillId="13" borderId="23" xfId="0" applyFont="1" applyFill="1" applyBorder="1" applyAlignment="1">
      <alignment horizontal="center" vertical="center" wrapText="1"/>
    </xf>
    <xf numFmtId="0" fontId="8" fillId="13" borderId="24" xfId="0" applyFont="1" applyFill="1" applyBorder="1" applyAlignment="1">
      <alignment horizontal="center" vertical="center" wrapText="1"/>
    </xf>
    <xf numFmtId="0" fontId="8" fillId="13" borderId="25" xfId="0" applyFont="1" applyFill="1" applyBorder="1" applyAlignment="1">
      <alignment horizontal="center" vertical="center" wrapText="1"/>
    </xf>
    <xf numFmtId="0" fontId="12" fillId="5" borderId="1" xfId="3" applyFont="1" applyFill="1" applyBorder="1" applyAlignment="1" applyProtection="1">
      <alignment horizontal="center" vertical="center"/>
      <protection locked="0"/>
    </xf>
    <xf numFmtId="0" fontId="3" fillId="6" borderId="1" xfId="0" applyFont="1" applyFill="1" applyBorder="1" applyAlignment="1" applyProtection="1">
      <alignment horizontal="right" vertical="center"/>
      <protection locked="0"/>
    </xf>
    <xf numFmtId="0" fontId="4" fillId="6" borderId="30" xfId="0" applyFont="1" applyFill="1" applyBorder="1" applyAlignment="1">
      <alignment horizontal="center"/>
    </xf>
    <xf numFmtId="0" fontId="2" fillId="15" borderId="6" xfId="0" applyFont="1" applyFill="1" applyBorder="1" applyAlignment="1">
      <alignment horizontal="center"/>
    </xf>
    <xf numFmtId="0" fontId="2" fillId="15" borderId="10" xfId="0" applyFont="1" applyFill="1" applyBorder="1" applyAlignment="1">
      <alignment horizont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2" fillId="5" borderId="0" xfId="0" applyFont="1" applyFill="1" applyAlignment="1">
      <alignment horizontal="center"/>
    </xf>
  </cellXfs>
  <cellStyles count="5">
    <cellStyle name="Comma" xfId="1" builtinId="3"/>
    <cellStyle name="Currency" xfId="2" builtinId="4"/>
    <cellStyle name="Hyperlink" xfId="3" builtinId="8" customBuiltin="1"/>
    <cellStyle name="Normal" xfId="0" builtinId="0"/>
    <cellStyle name="Percent" xfId="4" builtinId="5"/>
  </cellStyles>
  <dxfs count="3">
    <dxf>
      <font>
        <b/>
        <i val="0"/>
        <color theme="0"/>
      </font>
      <fill>
        <patternFill>
          <bgColor rgb="FF00B050"/>
        </patternFill>
      </fill>
    </dxf>
    <dxf>
      <font>
        <b/>
        <i val="0"/>
        <color theme="0"/>
      </font>
      <fill>
        <patternFill>
          <bgColor theme="7" tint="-0.24994659260841701"/>
        </patternFill>
      </fill>
    </dxf>
    <dxf>
      <fill>
        <patternFill>
          <bgColor rgb="FFFFFF0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1152525</xdr:colOff>
      <xdr:row>0</xdr:row>
      <xdr:rowOff>76200</xdr:rowOff>
    </xdr:from>
    <xdr:to>
      <xdr:col>9</xdr:col>
      <xdr:colOff>16510</xdr:colOff>
      <xdr:row>2</xdr:row>
      <xdr:rowOff>163195</xdr:rowOff>
    </xdr:to>
    <xdr:pic>
      <xdr:nvPicPr>
        <xdr:cNvPr id="2" name="Graphic 10">
          <a:extLst>
            <a:ext uri="{FF2B5EF4-FFF2-40B4-BE49-F238E27FC236}">
              <a16:creationId xmlns:a16="http://schemas.microsoft.com/office/drawing/2014/main" id="{3788D7D8-4A90-4F8B-A48A-77610B48D52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848975" y="76200"/>
          <a:ext cx="568960" cy="687070"/>
        </a:xfrm>
        <a:prstGeom prst="rect">
          <a:avLst/>
        </a:prstGeom>
      </xdr:spPr>
    </xdr:pic>
    <xdr:clientData/>
  </xdr:twoCellAnchor>
  <xdr:twoCellAnchor>
    <xdr:from>
      <xdr:col>11</xdr:col>
      <xdr:colOff>112058</xdr:colOff>
      <xdr:row>15</xdr:row>
      <xdr:rowOff>11206</xdr:rowOff>
    </xdr:from>
    <xdr:to>
      <xdr:col>15</xdr:col>
      <xdr:colOff>0</xdr:colOff>
      <xdr:row>30</xdr:row>
      <xdr:rowOff>1</xdr:rowOff>
    </xdr:to>
    <xdr:sp macro="" textlink="">
      <xdr:nvSpPr>
        <xdr:cNvPr id="4" name="Rectangle 2">
          <a:extLst>
            <a:ext uri="{FF2B5EF4-FFF2-40B4-BE49-F238E27FC236}">
              <a16:creationId xmlns:a16="http://schemas.microsoft.com/office/drawing/2014/main" id="{CAF640EE-6CA6-4CED-B857-CB8C62D45F08}"/>
            </a:ext>
          </a:extLst>
        </xdr:cNvPr>
        <xdr:cNvSpPr/>
      </xdr:nvSpPr>
      <xdr:spPr>
        <a:xfrm>
          <a:off x="13491882" y="3753971"/>
          <a:ext cx="5177118" cy="32048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u="sng"/>
            <a:t>PLEASE READ</a:t>
          </a:r>
        </a:p>
        <a:p>
          <a:pPr algn="l"/>
          <a:r>
            <a:rPr lang="en-US" sz="1100"/>
            <a:t>1. Take the total</a:t>
          </a:r>
          <a:r>
            <a:rPr lang="en-US" sz="1100" baseline="0"/>
            <a:t> remuneration paid for the employee in the Qualifying Period (i.e., Apr 12, 2020 to May 9, 2020)</a:t>
          </a:r>
        </a:p>
        <a:p>
          <a:pPr algn="l"/>
          <a:endParaRPr lang="en-US" sz="1100" baseline="0"/>
        </a:p>
        <a:p>
          <a:pPr algn="l"/>
          <a:r>
            <a:rPr lang="en-US" sz="1100" baseline="0"/>
            <a:t>2. Then allocate the total between the four weeks, being as accurate as possible. </a:t>
          </a:r>
        </a:p>
        <a:p>
          <a:pPr algn="l"/>
          <a:endParaRPr lang="en-US" sz="1100" baseline="0"/>
        </a:p>
        <a:p>
          <a:pPr algn="l"/>
          <a:r>
            <a:rPr lang="en-US" sz="1100" baseline="0"/>
            <a:t>3. For example, suppose John Doe earned $3,000 from Week 1 to Week 3 in the Apr 12 to May 9th period.  Suppose he earned that equally over the three 3 weeks and was paid on May 2, 2020. You would enter $1,000 in Weeks 1 to 3 in the chart below. The legislation states that the remuneration paid must be in respect of a particular week falling in the Qualifying Period.</a:t>
          </a:r>
        </a:p>
        <a:p>
          <a:pPr algn="l"/>
          <a:endParaRPr lang="en-US" sz="1100" baseline="0"/>
        </a:p>
        <a:p>
          <a:pPr algn="l"/>
          <a:r>
            <a:rPr lang="en-US" sz="1100" baseline="0"/>
            <a:t>4. For hourly employees, you can apportion the total remuneration paid in the qualifying period based on the hours they worked in each of the 4 weeks falling in the Qualifying Period. </a:t>
          </a:r>
          <a:endParaRPr lang="en-US" sz="1100"/>
        </a:p>
      </xdr:txBody>
    </xdr:sp>
    <xdr:clientData/>
  </xdr:twoCellAnchor>
  <xdr:twoCellAnchor>
    <xdr:from>
      <xdr:col>5</xdr:col>
      <xdr:colOff>762002</xdr:colOff>
      <xdr:row>30</xdr:row>
      <xdr:rowOff>1</xdr:rowOff>
    </xdr:from>
    <xdr:to>
      <xdr:col>13</xdr:col>
      <xdr:colOff>324970</xdr:colOff>
      <xdr:row>36</xdr:row>
      <xdr:rowOff>0</xdr:rowOff>
    </xdr:to>
    <xdr:cxnSp macro="">
      <xdr:nvCxnSpPr>
        <xdr:cNvPr id="6" name="Straight Arrow Connector 5">
          <a:extLst>
            <a:ext uri="{FF2B5EF4-FFF2-40B4-BE49-F238E27FC236}">
              <a16:creationId xmlns:a16="http://schemas.microsoft.com/office/drawing/2014/main" id="{FF9F9B08-5A2D-4FEB-8EFC-0DBEEF194BAB}"/>
            </a:ext>
          </a:extLst>
        </xdr:cNvPr>
        <xdr:cNvCxnSpPr>
          <a:stCxn id="4" idx="2"/>
        </xdr:cNvCxnSpPr>
      </xdr:nvCxnSpPr>
      <xdr:spPr>
        <a:xfrm flipH="1">
          <a:off x="6757149" y="6958854"/>
          <a:ext cx="9323292" cy="1949822"/>
        </a:xfrm>
        <a:prstGeom prst="straightConnector1">
          <a:avLst/>
        </a:prstGeom>
        <a:ln>
          <a:tailEnd type="triangle"/>
        </a:ln>
      </xdr:spPr>
      <xdr:style>
        <a:lnRef idx="1">
          <a:schemeClr val="accent4"/>
        </a:lnRef>
        <a:fillRef idx="0">
          <a:schemeClr val="accent4"/>
        </a:fillRef>
        <a:effectRef idx="0">
          <a:schemeClr val="accent4"/>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200999</xdr:colOff>
      <xdr:row>1</xdr:row>
      <xdr:rowOff>57149</xdr:rowOff>
    </xdr:from>
    <xdr:to>
      <xdr:col>19</xdr:col>
      <xdr:colOff>322860</xdr:colOff>
      <xdr:row>27</xdr:row>
      <xdr:rowOff>46717</xdr:rowOff>
    </xdr:to>
    <xdr:pic>
      <xdr:nvPicPr>
        <xdr:cNvPr id="2" name="Picture 1">
          <a:extLst>
            <a:ext uri="{FF2B5EF4-FFF2-40B4-BE49-F238E27FC236}">
              <a16:creationId xmlns:a16="http://schemas.microsoft.com/office/drawing/2014/main" id="{49326828-88AD-4AF8-83C1-D5C6800CDB4F}"/>
            </a:ext>
          </a:extLst>
        </xdr:cNvPr>
        <xdr:cNvPicPr>
          <a:picLocks noChangeAspect="1"/>
        </xdr:cNvPicPr>
      </xdr:nvPicPr>
      <xdr:blipFill>
        <a:blip xmlns:r="http://schemas.openxmlformats.org/officeDocument/2006/relationships" r:embed="rId1"/>
        <a:stretch>
          <a:fillRect/>
        </a:stretch>
      </xdr:blipFill>
      <xdr:spPr>
        <a:xfrm>
          <a:off x="11411924" y="247649"/>
          <a:ext cx="5608261" cy="5142593"/>
        </a:xfrm>
        <a:prstGeom prst="rect">
          <a:avLst/>
        </a:prstGeom>
      </xdr:spPr>
    </xdr:pic>
    <xdr:clientData/>
  </xdr:twoCellAnchor>
  <xdr:twoCellAnchor editAs="oneCell">
    <xdr:from>
      <xdr:col>10</xdr:col>
      <xdr:colOff>333375</xdr:colOff>
      <xdr:row>27</xdr:row>
      <xdr:rowOff>66675</xdr:rowOff>
    </xdr:from>
    <xdr:to>
      <xdr:col>23</xdr:col>
      <xdr:colOff>475242</xdr:colOff>
      <xdr:row>31</xdr:row>
      <xdr:rowOff>190389</xdr:rowOff>
    </xdr:to>
    <xdr:pic>
      <xdr:nvPicPr>
        <xdr:cNvPr id="3" name="Picture 2">
          <a:extLst>
            <a:ext uri="{FF2B5EF4-FFF2-40B4-BE49-F238E27FC236}">
              <a16:creationId xmlns:a16="http://schemas.microsoft.com/office/drawing/2014/main" id="{10DADB1C-0B49-443C-AD05-7791402C8871}"/>
            </a:ext>
          </a:extLst>
        </xdr:cNvPr>
        <xdr:cNvPicPr>
          <a:picLocks noChangeAspect="1"/>
        </xdr:cNvPicPr>
      </xdr:nvPicPr>
      <xdr:blipFill>
        <a:blip xmlns:r="http://schemas.openxmlformats.org/officeDocument/2006/relationships" r:embed="rId2"/>
        <a:stretch>
          <a:fillRect/>
        </a:stretch>
      </xdr:blipFill>
      <xdr:spPr>
        <a:xfrm>
          <a:off x="11544300" y="5362575"/>
          <a:ext cx="8066667" cy="885714"/>
        </a:xfrm>
        <a:prstGeom prst="rect">
          <a:avLst/>
        </a:prstGeom>
      </xdr:spPr>
    </xdr:pic>
    <xdr:clientData/>
  </xdr:twoCellAnchor>
  <xdr:twoCellAnchor editAs="oneCell">
    <xdr:from>
      <xdr:col>10</xdr:col>
      <xdr:colOff>276225</xdr:colOff>
      <xdr:row>31</xdr:row>
      <xdr:rowOff>161925</xdr:rowOff>
    </xdr:from>
    <xdr:to>
      <xdr:col>29</xdr:col>
      <xdr:colOff>236682</xdr:colOff>
      <xdr:row>36</xdr:row>
      <xdr:rowOff>47519</xdr:rowOff>
    </xdr:to>
    <xdr:pic>
      <xdr:nvPicPr>
        <xdr:cNvPr id="4" name="Picture 3">
          <a:extLst>
            <a:ext uri="{FF2B5EF4-FFF2-40B4-BE49-F238E27FC236}">
              <a16:creationId xmlns:a16="http://schemas.microsoft.com/office/drawing/2014/main" id="{AC5A9BCB-05DE-4BED-B42B-B6319194BA43}"/>
            </a:ext>
          </a:extLst>
        </xdr:cNvPr>
        <xdr:cNvPicPr>
          <a:picLocks noChangeAspect="1"/>
        </xdr:cNvPicPr>
      </xdr:nvPicPr>
      <xdr:blipFill>
        <a:blip xmlns:r="http://schemas.openxmlformats.org/officeDocument/2006/relationships" r:embed="rId3"/>
        <a:stretch>
          <a:fillRect/>
        </a:stretch>
      </xdr:blipFill>
      <xdr:spPr>
        <a:xfrm>
          <a:off x="11487150" y="6219825"/>
          <a:ext cx="11542857" cy="847619"/>
        </a:xfrm>
        <a:prstGeom prst="rect">
          <a:avLst/>
        </a:prstGeom>
      </xdr:spPr>
    </xdr:pic>
    <xdr:clientData/>
  </xdr:twoCellAnchor>
</xdr:wsDr>
</file>

<file path=xl/theme/theme1.xml><?xml version="1.0" encoding="utf-8"?>
<a:theme xmlns:a="http://schemas.openxmlformats.org/drawingml/2006/main" name="Theme1">
  <a:themeElements>
    <a:clrScheme name="LRKTAX Color Palette">
      <a:dk1>
        <a:sysClr val="windowText" lastClr="000000"/>
      </a:dk1>
      <a:lt1>
        <a:sysClr val="window" lastClr="FFFFFF"/>
      </a:lt1>
      <a:dk2>
        <a:srgbClr val="000000"/>
      </a:dk2>
      <a:lt2>
        <a:srgbClr val="FFFFFF"/>
      </a:lt2>
      <a:accent1>
        <a:srgbClr val="402A44"/>
      </a:accent1>
      <a:accent2>
        <a:srgbClr val="D76B8C"/>
      </a:accent2>
      <a:accent3>
        <a:srgbClr val="D7508C"/>
      </a:accent3>
      <a:accent4>
        <a:srgbClr val="FF518C"/>
      </a:accent4>
      <a:accent5>
        <a:srgbClr val="C21C68"/>
      </a:accent5>
      <a:accent6>
        <a:srgbClr val="2F1F32"/>
      </a:accent6>
      <a:hlink>
        <a:srgbClr val="C21C68"/>
      </a:hlink>
      <a:folHlink>
        <a:srgbClr val="954F72"/>
      </a:folHlink>
    </a:clrScheme>
    <a:fontScheme name="LRKTAX">
      <a:majorFont>
        <a:latin typeface="Playfair Display"/>
        <a:ea typeface=""/>
        <a:cs typeface=""/>
      </a:majorFont>
      <a:minorFont>
        <a:latin typeface="Source Sans Pr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1" id="{0D4780A7-B4DF-419C-8418-1380B19403C8}" vid="{1EC8AE72-D9F1-458F-87B7-C3A5763AE1C2}"/>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rktax.ca/canada-emergency-wage-subsidy-detailed-commentary-on-new-income-tax-act-section-125-7/" TargetMode="External"/><Relationship Id="rId2" Type="http://schemas.openxmlformats.org/officeDocument/2006/relationships/hyperlink" Target="https://lrktax.ca/canada-emergency-wage-subsidy-detailed-commentary-on-new-income-tax-act-section-125-7/" TargetMode="External"/><Relationship Id="rId1" Type="http://schemas.openxmlformats.org/officeDocument/2006/relationships/hyperlink" Target="https://lrktax.ca/canada-emergency-wage-subsidy-detailed-commentary-on-new-income-tax-act-section-125-7/"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468B1-CC7B-43F2-AC14-89B38735E20E}">
  <dimension ref="A1:Q97"/>
  <sheetViews>
    <sheetView showGridLines="0" tabSelected="1" zoomScale="85" zoomScaleNormal="85" workbookViewId="0">
      <selection activeCell="J37" sqref="J37"/>
    </sheetView>
  </sheetViews>
  <sheetFormatPr defaultRowHeight="15" x14ac:dyDescent="0.25"/>
  <cols>
    <col min="1" max="1" width="4.85546875" customWidth="1"/>
    <col min="2" max="2" width="34" customWidth="1"/>
    <col min="3" max="3" width="15.85546875" customWidth="1"/>
    <col min="4" max="4" width="17.28515625" customWidth="1"/>
    <col min="5" max="5" width="18" customWidth="1"/>
    <col min="6" max="6" width="16.140625" customWidth="1"/>
    <col min="7" max="7" width="18.28515625" customWidth="1"/>
    <col min="8" max="8" width="18.85546875" customWidth="1"/>
    <col min="9" max="10" width="25.5703125" customWidth="1"/>
    <col min="11" max="11" width="23.85546875" customWidth="1"/>
    <col min="12" max="12" width="19.42578125" customWidth="1"/>
    <col min="13" max="13" width="16.140625" customWidth="1"/>
    <col min="14" max="14" width="22.5703125" customWidth="1"/>
    <col min="15" max="15" width="21.140625" customWidth="1"/>
  </cols>
  <sheetData>
    <row r="1" spans="1:13" ht="26.25" x14ac:dyDescent="0.25">
      <c r="A1" s="47" t="s">
        <v>0</v>
      </c>
    </row>
    <row r="2" spans="1:13" ht="21" x14ac:dyDescent="0.35">
      <c r="A2" s="48" t="s">
        <v>67</v>
      </c>
      <c r="B2" s="2"/>
    </row>
    <row r="3" spans="1:13" ht="21" x14ac:dyDescent="0.35">
      <c r="A3" s="46"/>
      <c r="B3" s="2"/>
    </row>
    <row r="4" spans="1:13" ht="15.75" x14ac:dyDescent="0.25">
      <c r="B4" s="26" t="s">
        <v>75</v>
      </c>
    </row>
    <row r="5" spans="1:13" ht="15.75" x14ac:dyDescent="0.25">
      <c r="B5" s="26" t="s">
        <v>74</v>
      </c>
    </row>
    <row r="6" spans="1:13" ht="15.75" x14ac:dyDescent="0.25">
      <c r="B6" s="26" t="s">
        <v>76</v>
      </c>
    </row>
    <row r="7" spans="1:13" ht="15.75" x14ac:dyDescent="0.25">
      <c r="B7" s="41" t="s">
        <v>72</v>
      </c>
    </row>
    <row r="8" spans="1:13" ht="15.75" x14ac:dyDescent="0.25">
      <c r="B8" s="41" t="s">
        <v>79</v>
      </c>
    </row>
    <row r="9" spans="1:13" ht="15.75" x14ac:dyDescent="0.25">
      <c r="B9" s="26"/>
    </row>
    <row r="10" spans="1:13" ht="34.5" customHeight="1" x14ac:dyDescent="0.25">
      <c r="B10" s="108" t="s">
        <v>77</v>
      </c>
      <c r="C10" s="108"/>
      <c r="D10" s="108"/>
      <c r="E10" s="108"/>
      <c r="F10" s="108"/>
      <c r="G10" s="108"/>
      <c r="H10" s="108"/>
    </row>
    <row r="11" spans="1:13" ht="21" x14ac:dyDescent="0.35">
      <c r="B11" s="2"/>
    </row>
    <row r="12" spans="1:13" ht="23.25" customHeight="1" x14ac:dyDescent="0.25">
      <c r="B12" s="114" t="s">
        <v>66</v>
      </c>
      <c r="C12" s="114"/>
    </row>
    <row r="13" spans="1:13" ht="21" x14ac:dyDescent="0.35">
      <c r="B13" s="2"/>
    </row>
    <row r="14" spans="1:13" ht="15.75" x14ac:dyDescent="0.25">
      <c r="B14" s="109" t="s">
        <v>78</v>
      </c>
      <c r="C14" s="110"/>
      <c r="D14" s="1"/>
    </row>
    <row r="16" spans="1:13" ht="27" customHeight="1" x14ac:dyDescent="0.25">
      <c r="B16" s="23" t="s">
        <v>37</v>
      </c>
      <c r="C16" s="23"/>
      <c r="D16" s="23"/>
      <c r="E16" s="23"/>
      <c r="F16" s="23"/>
      <c r="G16" s="23"/>
      <c r="H16" s="23"/>
      <c r="I16" s="23"/>
      <c r="J16" s="23"/>
      <c r="K16" s="24"/>
      <c r="L16" s="24"/>
      <c r="M16" s="24"/>
    </row>
    <row r="19" spans="2:13" x14ac:dyDescent="0.25">
      <c r="B19" s="32" t="s">
        <v>4</v>
      </c>
      <c r="F19" s="115" t="s">
        <v>5</v>
      </c>
      <c r="G19" s="115"/>
      <c r="H19" s="81" t="s">
        <v>36</v>
      </c>
    </row>
    <row r="20" spans="2:13" x14ac:dyDescent="0.25">
      <c r="B20" s="7"/>
      <c r="F20" s="4"/>
    </row>
    <row r="21" spans="2:13" x14ac:dyDescent="0.25">
      <c r="B21" s="32" t="s">
        <v>56</v>
      </c>
      <c r="F21" s="4"/>
      <c r="G21" s="49"/>
    </row>
    <row r="22" spans="2:13" x14ac:dyDescent="0.25">
      <c r="F22" s="4"/>
    </row>
    <row r="23" spans="2:13" x14ac:dyDescent="0.25">
      <c r="F23" s="4"/>
    </row>
    <row r="24" spans="2:13" x14ac:dyDescent="0.25">
      <c r="B24" s="6"/>
      <c r="C24" s="5" t="s">
        <v>28</v>
      </c>
      <c r="F24" s="4"/>
    </row>
    <row r="25" spans="2:13" x14ac:dyDescent="0.25">
      <c r="B25" s="3"/>
    </row>
    <row r="26" spans="2:13" ht="27" customHeight="1" x14ac:dyDescent="0.25">
      <c r="B26" s="85" t="s">
        <v>38</v>
      </c>
      <c r="C26" s="85"/>
      <c r="D26" s="85"/>
      <c r="E26" s="85"/>
      <c r="F26" s="85"/>
      <c r="G26" s="85"/>
      <c r="H26" s="85"/>
      <c r="I26" s="85"/>
      <c r="J26" s="22"/>
    </row>
    <row r="27" spans="2:13" s="25" customFormat="1" ht="15.75" x14ac:dyDescent="0.25">
      <c r="B27" s="24"/>
      <c r="C27" s="24"/>
      <c r="D27" s="24"/>
      <c r="E27" s="24"/>
    </row>
    <row r="28" spans="2:13" s="25" customFormat="1" ht="15.75" x14ac:dyDescent="0.25">
      <c r="B28" s="27" t="s">
        <v>40</v>
      </c>
      <c r="C28" s="24"/>
      <c r="D28" s="24"/>
      <c r="E28" s="24"/>
    </row>
    <row r="29" spans="2:13" s="25" customFormat="1" ht="15.75" x14ac:dyDescent="0.25">
      <c r="B29" s="82" t="s">
        <v>80</v>
      </c>
      <c r="C29" s="24"/>
      <c r="D29" s="24"/>
      <c r="E29" s="24"/>
    </row>
    <row r="30" spans="2:13" s="25" customFormat="1" ht="15.75" x14ac:dyDescent="0.25">
      <c r="B30" s="24"/>
      <c r="C30" s="24"/>
      <c r="D30" s="24"/>
      <c r="E30" s="24"/>
      <c r="G30" s="109" t="s">
        <v>78</v>
      </c>
      <c r="H30" s="116"/>
      <c r="I30" s="110"/>
    </row>
    <row r="31" spans="2:13" s="25" customFormat="1" ht="15.75" x14ac:dyDescent="0.25">
      <c r="B31" s="24"/>
      <c r="C31" s="24"/>
      <c r="D31" s="24"/>
      <c r="E31" s="24"/>
      <c r="M31" s="66"/>
    </row>
    <row r="32" spans="2:13" s="25" customFormat="1" ht="15.75" x14ac:dyDescent="0.25">
      <c r="B32" s="24"/>
      <c r="C32" s="24"/>
      <c r="D32" s="24"/>
      <c r="E32" s="24"/>
    </row>
    <row r="33" spans="2:17" ht="15.75" thickBot="1" x14ac:dyDescent="0.3">
      <c r="B33" s="3"/>
      <c r="N33" s="117" t="s">
        <v>89</v>
      </c>
      <c r="O33" s="118"/>
    </row>
    <row r="34" spans="2:17" ht="22.5" customHeight="1" x14ac:dyDescent="0.25">
      <c r="B34" s="3"/>
      <c r="C34" s="111" t="s">
        <v>39</v>
      </c>
      <c r="D34" s="92" t="s">
        <v>26</v>
      </c>
      <c r="E34" s="93"/>
      <c r="F34" s="93"/>
      <c r="G34" s="94"/>
      <c r="H34" s="101" t="s">
        <v>81</v>
      </c>
      <c r="I34" s="93"/>
      <c r="J34" s="93"/>
      <c r="K34" s="93"/>
      <c r="L34" s="93"/>
      <c r="M34" s="95" t="s">
        <v>82</v>
      </c>
      <c r="N34" s="87" t="s">
        <v>69</v>
      </c>
      <c r="O34" s="106" t="s">
        <v>70</v>
      </c>
    </row>
    <row r="35" spans="2:17" ht="30" customHeight="1" thickBot="1" x14ac:dyDescent="0.3">
      <c r="C35" s="112"/>
      <c r="D35" s="70" t="s">
        <v>12</v>
      </c>
      <c r="E35" s="28" t="s">
        <v>13</v>
      </c>
      <c r="F35" s="28" t="s">
        <v>14</v>
      </c>
      <c r="G35" s="50" t="s">
        <v>15</v>
      </c>
      <c r="H35" s="97" t="s">
        <v>73</v>
      </c>
      <c r="I35" s="99" t="s">
        <v>29</v>
      </c>
      <c r="J35" s="99" t="s">
        <v>88</v>
      </c>
      <c r="K35" s="99" t="s">
        <v>87</v>
      </c>
      <c r="L35" s="99" t="s">
        <v>35</v>
      </c>
      <c r="M35" s="96"/>
      <c r="N35" s="88"/>
      <c r="O35" s="107"/>
    </row>
    <row r="36" spans="2:17" ht="53.25" customHeight="1" thickBot="1" x14ac:dyDescent="0.3">
      <c r="B36" s="72" t="s">
        <v>25</v>
      </c>
      <c r="C36" s="113"/>
      <c r="D36" s="71" t="str">
        <f>VLOOKUP($F$19,'Qualifying Periods'!$A$11:$E$13,2,FALSE)</f>
        <v>March 15, 2020 to March 21, 2020</v>
      </c>
      <c r="E36" s="63" t="str">
        <f>VLOOKUP($F$19,'Qualifying Periods'!$A$11:$E$13,3,FALSE)</f>
        <v>March 22, 2020 to March 28, 2020</v>
      </c>
      <c r="F36" s="63" t="str">
        <f>VLOOKUP($F$19,'Qualifying Periods'!$A$11:$E$13,4,FALSE)</f>
        <v>March 29, 2020 to April 4, 2020</v>
      </c>
      <c r="G36" s="64" t="str">
        <f>VLOOKUP($F$19,'Qualifying Periods'!$A$11:$E$13,5,FALSE)</f>
        <v>April 5, 2020 to April 11, 2020</v>
      </c>
      <c r="H36" s="98"/>
      <c r="I36" s="100"/>
      <c r="J36" s="100"/>
      <c r="K36" s="100"/>
      <c r="L36" s="100"/>
      <c r="M36" s="96"/>
      <c r="N36" s="88"/>
      <c r="O36" s="107"/>
    </row>
    <row r="37" spans="2:17" x14ac:dyDescent="0.25">
      <c r="B37" s="59" t="s">
        <v>61</v>
      </c>
      <c r="C37" s="73"/>
      <c r="D37" s="51"/>
      <c r="E37" s="21"/>
      <c r="F37" s="21"/>
      <c r="G37" s="52"/>
      <c r="H37" s="56"/>
      <c r="I37" s="20"/>
      <c r="J37" s="79"/>
      <c r="K37" s="19">
        <f>J37/7</f>
        <v>0</v>
      </c>
      <c r="L37" s="19">
        <f>IF(I37="Yes",Calculation!$D$9-K37,Calculation!$D$9)</f>
        <v>10.714285714285714</v>
      </c>
      <c r="M37" s="57">
        <f>IF(L37&lt;0.01,0,H37/L37)</f>
        <v>0</v>
      </c>
      <c r="N37" s="56"/>
      <c r="O37" s="58"/>
      <c r="Q37" s="80">
        <f>IF(ISBLANK(I37),1,IF(I37="No",1,2))</f>
        <v>1</v>
      </c>
    </row>
    <row r="38" spans="2:17" x14ac:dyDescent="0.25">
      <c r="B38" s="59" t="s">
        <v>62</v>
      </c>
      <c r="C38" s="61"/>
      <c r="D38" s="51"/>
      <c r="E38" s="21"/>
      <c r="F38" s="21"/>
      <c r="G38" s="52"/>
      <c r="H38" s="56"/>
      <c r="I38" s="20"/>
      <c r="J38" s="79"/>
      <c r="K38" s="19">
        <f t="shared" ref="K38:K56" si="0">J38/7</f>
        <v>0</v>
      </c>
      <c r="L38" s="19">
        <f>IF(I38="Yes",Calculation!$D$9-K38,Calculation!$D$9)</f>
        <v>10.714285714285714</v>
      </c>
      <c r="M38" s="57">
        <f t="shared" ref="M38:M56" si="1">IF(L38&lt;0.01,0,H38/L38)</f>
        <v>0</v>
      </c>
      <c r="N38" s="56"/>
      <c r="O38" s="58"/>
      <c r="Q38" s="80">
        <f t="shared" ref="Q38:Q56" si="2">IF(ISBLANK(I38),1,IF(I38="No",1,2))</f>
        <v>1</v>
      </c>
    </row>
    <row r="39" spans="2:17" x14ac:dyDescent="0.25">
      <c r="B39" s="59" t="s">
        <v>1</v>
      </c>
      <c r="C39" s="61"/>
      <c r="D39" s="51"/>
      <c r="E39" s="21"/>
      <c r="F39" s="21"/>
      <c r="G39" s="52"/>
      <c r="H39" s="56"/>
      <c r="I39" s="20"/>
      <c r="J39" s="79"/>
      <c r="K39" s="19">
        <f t="shared" si="0"/>
        <v>0</v>
      </c>
      <c r="L39" s="19">
        <f>IF(I39="Yes",Calculation!$D$9-K39,Calculation!$D$9)</f>
        <v>10.714285714285714</v>
      </c>
      <c r="M39" s="57">
        <f t="shared" si="1"/>
        <v>0</v>
      </c>
      <c r="N39" s="56"/>
      <c r="O39" s="58"/>
      <c r="Q39" s="80">
        <f t="shared" si="2"/>
        <v>1</v>
      </c>
    </row>
    <row r="40" spans="2:17" x14ac:dyDescent="0.25">
      <c r="B40" s="59" t="s">
        <v>2</v>
      </c>
      <c r="C40" s="61"/>
      <c r="D40" s="51"/>
      <c r="E40" s="21"/>
      <c r="F40" s="21"/>
      <c r="G40" s="52"/>
      <c r="H40" s="56"/>
      <c r="I40" s="20"/>
      <c r="J40" s="79"/>
      <c r="K40" s="19">
        <f t="shared" si="0"/>
        <v>0</v>
      </c>
      <c r="L40" s="19">
        <f>IF(I40="Yes",Calculation!$D$9-K40,Calculation!$D$9)</f>
        <v>10.714285714285714</v>
      </c>
      <c r="M40" s="57">
        <f t="shared" si="1"/>
        <v>0</v>
      </c>
      <c r="N40" s="56"/>
      <c r="O40" s="58"/>
      <c r="Q40" s="80">
        <f t="shared" si="2"/>
        <v>1</v>
      </c>
    </row>
    <row r="41" spans="2:17" x14ac:dyDescent="0.25">
      <c r="B41" s="59" t="s">
        <v>3</v>
      </c>
      <c r="C41" s="61"/>
      <c r="D41" s="51"/>
      <c r="E41" s="21"/>
      <c r="F41" s="21"/>
      <c r="G41" s="52"/>
      <c r="H41" s="56"/>
      <c r="I41" s="20"/>
      <c r="J41" s="79"/>
      <c r="K41" s="19">
        <f t="shared" si="0"/>
        <v>0</v>
      </c>
      <c r="L41" s="19">
        <f>IF(I41="Yes",Calculation!$D$9-K41,Calculation!$D$9)</f>
        <v>10.714285714285714</v>
      </c>
      <c r="M41" s="57">
        <f t="shared" si="1"/>
        <v>0</v>
      </c>
      <c r="N41" s="56"/>
      <c r="O41" s="58"/>
      <c r="Q41" s="80">
        <f t="shared" si="2"/>
        <v>1</v>
      </c>
    </row>
    <row r="42" spans="2:17" x14ac:dyDescent="0.25">
      <c r="B42" s="59" t="s">
        <v>41</v>
      </c>
      <c r="C42" s="61"/>
      <c r="D42" s="51"/>
      <c r="E42" s="21"/>
      <c r="F42" s="21"/>
      <c r="G42" s="52"/>
      <c r="H42" s="56"/>
      <c r="I42" s="20"/>
      <c r="J42" s="79"/>
      <c r="K42" s="19">
        <f t="shared" si="0"/>
        <v>0</v>
      </c>
      <c r="L42" s="19">
        <f>IF(I42="Yes",Calculation!$D$9-K42,Calculation!$D$9)</f>
        <v>10.714285714285714</v>
      </c>
      <c r="M42" s="57">
        <f t="shared" si="1"/>
        <v>0</v>
      </c>
      <c r="N42" s="56"/>
      <c r="O42" s="58"/>
      <c r="Q42" s="80">
        <f t="shared" si="2"/>
        <v>1</v>
      </c>
    </row>
    <row r="43" spans="2:17" x14ac:dyDescent="0.25">
      <c r="B43" s="59" t="s">
        <v>42</v>
      </c>
      <c r="C43" s="61"/>
      <c r="D43" s="51"/>
      <c r="E43" s="21"/>
      <c r="F43" s="21"/>
      <c r="G43" s="52"/>
      <c r="H43" s="56"/>
      <c r="I43" s="20"/>
      <c r="J43" s="79"/>
      <c r="K43" s="19">
        <f t="shared" si="0"/>
        <v>0</v>
      </c>
      <c r="L43" s="19">
        <f>IF(I43="Yes",Calculation!$D$9-K43,Calculation!$D$9)</f>
        <v>10.714285714285714</v>
      </c>
      <c r="M43" s="57">
        <f t="shared" si="1"/>
        <v>0</v>
      </c>
      <c r="N43" s="56"/>
      <c r="O43" s="58"/>
      <c r="Q43" s="80">
        <f t="shared" si="2"/>
        <v>1</v>
      </c>
    </row>
    <row r="44" spans="2:17" x14ac:dyDescent="0.25">
      <c r="B44" s="59" t="s">
        <v>43</v>
      </c>
      <c r="C44" s="61"/>
      <c r="D44" s="51"/>
      <c r="E44" s="21"/>
      <c r="F44" s="21"/>
      <c r="G44" s="52"/>
      <c r="H44" s="56"/>
      <c r="I44" s="20"/>
      <c r="J44" s="79"/>
      <c r="K44" s="19">
        <f t="shared" si="0"/>
        <v>0</v>
      </c>
      <c r="L44" s="19">
        <f>IF(I44="Yes",Calculation!$D$9-K44,Calculation!$D$9)</f>
        <v>10.714285714285714</v>
      </c>
      <c r="M44" s="57">
        <f t="shared" si="1"/>
        <v>0</v>
      </c>
      <c r="N44" s="56"/>
      <c r="O44" s="58"/>
      <c r="Q44" s="80">
        <f t="shared" si="2"/>
        <v>1</v>
      </c>
    </row>
    <row r="45" spans="2:17" x14ac:dyDescent="0.25">
      <c r="B45" s="59" t="s">
        <v>44</v>
      </c>
      <c r="C45" s="61"/>
      <c r="D45" s="51"/>
      <c r="E45" s="21"/>
      <c r="F45" s="21"/>
      <c r="G45" s="52"/>
      <c r="H45" s="56"/>
      <c r="I45" s="20"/>
      <c r="J45" s="79"/>
      <c r="K45" s="19">
        <f t="shared" si="0"/>
        <v>0</v>
      </c>
      <c r="L45" s="19">
        <f>IF(I45="Yes",Calculation!$D$9-K45,Calculation!$D$9)</f>
        <v>10.714285714285714</v>
      </c>
      <c r="M45" s="57">
        <f t="shared" si="1"/>
        <v>0</v>
      </c>
      <c r="N45" s="56"/>
      <c r="O45" s="58"/>
      <c r="Q45" s="80">
        <f t="shared" si="2"/>
        <v>1</v>
      </c>
    </row>
    <row r="46" spans="2:17" x14ac:dyDescent="0.25">
      <c r="B46" s="59" t="s">
        <v>45</v>
      </c>
      <c r="C46" s="61"/>
      <c r="D46" s="51"/>
      <c r="E46" s="21"/>
      <c r="F46" s="21"/>
      <c r="G46" s="52"/>
      <c r="H46" s="56"/>
      <c r="I46" s="20"/>
      <c r="J46" s="79"/>
      <c r="K46" s="19">
        <f t="shared" si="0"/>
        <v>0</v>
      </c>
      <c r="L46" s="19">
        <f>IF(I46="Yes",Calculation!$D$9-K46,Calculation!$D$9)</f>
        <v>10.714285714285714</v>
      </c>
      <c r="M46" s="57">
        <f t="shared" si="1"/>
        <v>0</v>
      </c>
      <c r="N46" s="56"/>
      <c r="O46" s="58"/>
      <c r="Q46" s="80">
        <f t="shared" si="2"/>
        <v>1</v>
      </c>
    </row>
    <row r="47" spans="2:17" x14ac:dyDescent="0.25">
      <c r="B47" s="59" t="s">
        <v>46</v>
      </c>
      <c r="C47" s="61"/>
      <c r="D47" s="51"/>
      <c r="E47" s="21"/>
      <c r="F47" s="21"/>
      <c r="G47" s="52"/>
      <c r="H47" s="56"/>
      <c r="I47" s="20"/>
      <c r="J47" s="79"/>
      <c r="K47" s="19">
        <f t="shared" si="0"/>
        <v>0</v>
      </c>
      <c r="L47" s="19">
        <f>IF(I47="Yes",Calculation!$D$9-K47,Calculation!$D$9)</f>
        <v>10.714285714285714</v>
      </c>
      <c r="M47" s="57">
        <f t="shared" si="1"/>
        <v>0</v>
      </c>
      <c r="N47" s="56"/>
      <c r="O47" s="58"/>
      <c r="Q47" s="80">
        <f t="shared" si="2"/>
        <v>1</v>
      </c>
    </row>
    <row r="48" spans="2:17" x14ac:dyDescent="0.25">
      <c r="B48" s="59" t="s">
        <v>47</v>
      </c>
      <c r="C48" s="61"/>
      <c r="D48" s="51"/>
      <c r="E48" s="21"/>
      <c r="F48" s="21"/>
      <c r="G48" s="52"/>
      <c r="H48" s="56"/>
      <c r="I48" s="20"/>
      <c r="J48" s="79"/>
      <c r="K48" s="19">
        <f t="shared" si="0"/>
        <v>0</v>
      </c>
      <c r="L48" s="19">
        <f>IF(I48="Yes",Calculation!$D$9-K48,Calculation!$D$9)</f>
        <v>10.714285714285714</v>
      </c>
      <c r="M48" s="57">
        <f t="shared" si="1"/>
        <v>0</v>
      </c>
      <c r="N48" s="56"/>
      <c r="O48" s="58"/>
      <c r="Q48" s="80">
        <f t="shared" si="2"/>
        <v>1</v>
      </c>
    </row>
    <row r="49" spans="2:17" x14ac:dyDescent="0.25">
      <c r="B49" s="59" t="s">
        <v>48</v>
      </c>
      <c r="C49" s="61"/>
      <c r="D49" s="51"/>
      <c r="E49" s="21"/>
      <c r="F49" s="21"/>
      <c r="G49" s="52"/>
      <c r="H49" s="56"/>
      <c r="I49" s="20"/>
      <c r="J49" s="79"/>
      <c r="K49" s="19">
        <f t="shared" si="0"/>
        <v>0</v>
      </c>
      <c r="L49" s="19">
        <f>IF(I49="Yes",Calculation!$D$9-K49,Calculation!$D$9)</f>
        <v>10.714285714285714</v>
      </c>
      <c r="M49" s="57">
        <f t="shared" si="1"/>
        <v>0</v>
      </c>
      <c r="N49" s="56"/>
      <c r="O49" s="58"/>
      <c r="Q49" s="80">
        <f t="shared" si="2"/>
        <v>1</v>
      </c>
    </row>
    <row r="50" spans="2:17" x14ac:dyDescent="0.25">
      <c r="B50" s="59" t="s">
        <v>49</v>
      </c>
      <c r="C50" s="61"/>
      <c r="D50" s="51"/>
      <c r="E50" s="21"/>
      <c r="F50" s="21"/>
      <c r="G50" s="52"/>
      <c r="H50" s="56"/>
      <c r="I50" s="20"/>
      <c r="J50" s="79"/>
      <c r="K50" s="19">
        <f t="shared" si="0"/>
        <v>0</v>
      </c>
      <c r="L50" s="19">
        <f>IF(I50="Yes",Calculation!$D$9-K50,Calculation!$D$9)</f>
        <v>10.714285714285714</v>
      </c>
      <c r="M50" s="57">
        <f t="shared" si="1"/>
        <v>0</v>
      </c>
      <c r="N50" s="56"/>
      <c r="O50" s="58"/>
      <c r="Q50" s="80">
        <f t="shared" si="2"/>
        <v>1</v>
      </c>
    </row>
    <row r="51" spans="2:17" x14ac:dyDescent="0.25">
      <c r="B51" s="59" t="s">
        <v>50</v>
      </c>
      <c r="C51" s="61"/>
      <c r="D51" s="51"/>
      <c r="E51" s="21"/>
      <c r="F51" s="21"/>
      <c r="G51" s="52"/>
      <c r="H51" s="56"/>
      <c r="I51" s="20"/>
      <c r="J51" s="79"/>
      <c r="K51" s="19">
        <f t="shared" si="0"/>
        <v>0</v>
      </c>
      <c r="L51" s="19">
        <f>IF(I51="Yes",Calculation!$D$9-K51,Calculation!$D$9)</f>
        <v>10.714285714285714</v>
      </c>
      <c r="M51" s="57">
        <f t="shared" si="1"/>
        <v>0</v>
      </c>
      <c r="N51" s="56"/>
      <c r="O51" s="58"/>
      <c r="Q51" s="80">
        <f t="shared" si="2"/>
        <v>1</v>
      </c>
    </row>
    <row r="52" spans="2:17" x14ac:dyDescent="0.25">
      <c r="B52" s="59" t="s">
        <v>51</v>
      </c>
      <c r="C52" s="61"/>
      <c r="D52" s="51"/>
      <c r="E52" s="21"/>
      <c r="F52" s="21"/>
      <c r="G52" s="52"/>
      <c r="H52" s="56"/>
      <c r="I52" s="20"/>
      <c r="J52" s="79"/>
      <c r="K52" s="19">
        <f t="shared" si="0"/>
        <v>0</v>
      </c>
      <c r="L52" s="19">
        <f>IF(I52="Yes",Calculation!$D$9-K52,Calculation!$D$9)</f>
        <v>10.714285714285714</v>
      </c>
      <c r="M52" s="57">
        <f t="shared" si="1"/>
        <v>0</v>
      </c>
      <c r="N52" s="56"/>
      <c r="O52" s="58"/>
      <c r="Q52" s="80">
        <f t="shared" si="2"/>
        <v>1</v>
      </c>
    </row>
    <row r="53" spans="2:17" x14ac:dyDescent="0.25">
      <c r="B53" s="59" t="s">
        <v>52</v>
      </c>
      <c r="C53" s="61"/>
      <c r="D53" s="51"/>
      <c r="E53" s="21"/>
      <c r="F53" s="21"/>
      <c r="G53" s="52"/>
      <c r="H53" s="56"/>
      <c r="I53" s="20"/>
      <c r="J53" s="79"/>
      <c r="K53" s="19">
        <f t="shared" si="0"/>
        <v>0</v>
      </c>
      <c r="L53" s="19">
        <f>IF(I53="Yes",Calculation!$D$9-K53,Calculation!$D$9)</f>
        <v>10.714285714285714</v>
      </c>
      <c r="M53" s="57">
        <f t="shared" si="1"/>
        <v>0</v>
      </c>
      <c r="N53" s="56"/>
      <c r="O53" s="58"/>
      <c r="Q53" s="80">
        <f t="shared" si="2"/>
        <v>1</v>
      </c>
    </row>
    <row r="54" spans="2:17" x14ac:dyDescent="0.25">
      <c r="B54" s="59" t="s">
        <v>53</v>
      </c>
      <c r="C54" s="61"/>
      <c r="D54" s="51"/>
      <c r="E54" s="21"/>
      <c r="F54" s="21"/>
      <c r="G54" s="52"/>
      <c r="H54" s="56"/>
      <c r="I54" s="20"/>
      <c r="J54" s="79"/>
      <c r="K54" s="19">
        <f t="shared" si="0"/>
        <v>0</v>
      </c>
      <c r="L54" s="19">
        <f>IF(I54="Yes",Calculation!$D$9-K54,Calculation!$D$9)</f>
        <v>10.714285714285714</v>
      </c>
      <c r="M54" s="57">
        <f t="shared" si="1"/>
        <v>0</v>
      </c>
      <c r="N54" s="56"/>
      <c r="O54" s="58"/>
      <c r="Q54" s="80">
        <f t="shared" si="2"/>
        <v>1</v>
      </c>
    </row>
    <row r="55" spans="2:17" x14ac:dyDescent="0.25">
      <c r="B55" s="59" t="s">
        <v>54</v>
      </c>
      <c r="C55" s="61"/>
      <c r="D55" s="51"/>
      <c r="E55" s="21"/>
      <c r="F55" s="21"/>
      <c r="G55" s="52"/>
      <c r="H55" s="56"/>
      <c r="I55" s="20"/>
      <c r="J55" s="79"/>
      <c r="K55" s="19">
        <f t="shared" si="0"/>
        <v>0</v>
      </c>
      <c r="L55" s="19">
        <f>IF(I55="Yes",Calculation!$D$9-K55,Calculation!$D$9)</f>
        <v>10.714285714285714</v>
      </c>
      <c r="M55" s="57">
        <f t="shared" si="1"/>
        <v>0</v>
      </c>
      <c r="N55" s="56"/>
      <c r="O55" s="58"/>
      <c r="Q55" s="80">
        <f t="shared" si="2"/>
        <v>1</v>
      </c>
    </row>
    <row r="56" spans="2:17" x14ac:dyDescent="0.25">
      <c r="B56" s="59" t="s">
        <v>55</v>
      </c>
      <c r="C56" s="61"/>
      <c r="D56" s="51"/>
      <c r="E56" s="21"/>
      <c r="F56" s="21"/>
      <c r="G56" s="52"/>
      <c r="H56" s="56"/>
      <c r="I56" s="20"/>
      <c r="J56" s="79"/>
      <c r="K56" s="19">
        <f t="shared" si="0"/>
        <v>0</v>
      </c>
      <c r="L56" s="19">
        <f>IF(I56="Yes",Calculation!$D$9-K56,Calculation!$D$9)</f>
        <v>10.714285714285714</v>
      </c>
      <c r="M56" s="57">
        <f t="shared" si="1"/>
        <v>0</v>
      </c>
      <c r="N56" s="56"/>
      <c r="O56" s="58"/>
      <c r="Q56" s="80">
        <f t="shared" si="2"/>
        <v>1</v>
      </c>
    </row>
    <row r="57" spans="2:17" s="30" customFormat="1" ht="15.75" thickBot="1" x14ac:dyDescent="0.3">
      <c r="B57" s="60" t="s">
        <v>57</v>
      </c>
      <c r="C57" s="62"/>
      <c r="D57" s="53">
        <f>SUM(D37:D56)</f>
        <v>0</v>
      </c>
      <c r="E57" s="54">
        <f t="shared" ref="E57:H57" si="3">SUM(E37:E56)</f>
        <v>0</v>
      </c>
      <c r="F57" s="54">
        <f t="shared" si="3"/>
        <v>0</v>
      </c>
      <c r="G57" s="55">
        <f t="shared" si="3"/>
        <v>0</v>
      </c>
      <c r="H57" s="53">
        <f t="shared" si="3"/>
        <v>0</v>
      </c>
      <c r="I57" s="54"/>
      <c r="J57" s="54"/>
      <c r="K57" s="54"/>
      <c r="L57" s="54"/>
      <c r="M57" s="55"/>
      <c r="N57" s="53">
        <f>SUM(N37:N56)</f>
        <v>0</v>
      </c>
      <c r="O57" s="55">
        <f>SUM(O37:O56)</f>
        <v>0</v>
      </c>
    </row>
    <row r="59" spans="2:17" x14ac:dyDescent="0.25">
      <c r="K59" s="78"/>
      <c r="L59" s="78"/>
    </row>
    <row r="60" spans="2:17" x14ac:dyDescent="0.25">
      <c r="J60" s="78"/>
      <c r="L60" s="78"/>
    </row>
    <row r="62" spans="2:17" ht="27" customHeight="1" x14ac:dyDescent="0.25">
      <c r="B62" s="86" t="s">
        <v>60</v>
      </c>
      <c r="C62" s="86"/>
      <c r="D62" s="86"/>
      <c r="E62" s="86"/>
      <c r="F62" s="86"/>
      <c r="G62" s="86"/>
      <c r="H62" s="86"/>
      <c r="I62" s="86"/>
      <c r="J62" s="40"/>
    </row>
    <row r="64" spans="2:17" x14ac:dyDescent="0.25">
      <c r="B64" s="1" t="s">
        <v>71</v>
      </c>
    </row>
    <row r="68" spans="2:10" x14ac:dyDescent="0.25">
      <c r="C68" s="102" t="s">
        <v>58</v>
      </c>
      <c r="D68" s="102"/>
      <c r="E68" s="102"/>
      <c r="F68" s="102"/>
      <c r="G68" s="102"/>
      <c r="H68" s="103"/>
      <c r="I68" s="89" t="s">
        <v>63</v>
      </c>
      <c r="J68" s="89" t="s">
        <v>64</v>
      </c>
    </row>
    <row r="69" spans="2:10" x14ac:dyDescent="0.25">
      <c r="C69" s="8" t="s">
        <v>12</v>
      </c>
      <c r="D69" s="8" t="s">
        <v>13</v>
      </c>
      <c r="E69" s="8" t="s">
        <v>14</v>
      </c>
      <c r="F69" s="8" t="s">
        <v>15</v>
      </c>
      <c r="G69" s="83" t="s">
        <v>57</v>
      </c>
      <c r="H69" s="104" t="s">
        <v>86</v>
      </c>
      <c r="I69" s="90"/>
      <c r="J69" s="90"/>
    </row>
    <row r="70" spans="2:10" ht="27" x14ac:dyDescent="0.25">
      <c r="B70" s="42" t="s">
        <v>25</v>
      </c>
      <c r="C70" s="9" t="str">
        <f>D36</f>
        <v>March 15, 2020 to March 21, 2020</v>
      </c>
      <c r="D70" s="9" t="str">
        <f t="shared" ref="D70:F70" si="4">E36</f>
        <v>March 22, 2020 to March 28, 2020</v>
      </c>
      <c r="E70" s="9" t="str">
        <f t="shared" si="4"/>
        <v>March 29, 2020 to April 4, 2020</v>
      </c>
      <c r="F70" s="9" t="str">
        <f t="shared" si="4"/>
        <v>April 5, 2020 to April 11, 2020</v>
      </c>
      <c r="G70" s="84"/>
      <c r="H70" s="105"/>
      <c r="I70" s="91"/>
      <c r="J70" s="91"/>
    </row>
    <row r="71" spans="2:10" x14ac:dyDescent="0.25">
      <c r="B71" s="65" t="str">
        <f t="shared" ref="B71:B90" si="5">B37</f>
        <v>John Doe</v>
      </c>
      <c r="C71" s="29">
        <f>Calculation!D68</f>
        <v>0</v>
      </c>
      <c r="D71" s="29">
        <f>Calculation!E68</f>
        <v>0</v>
      </c>
      <c r="E71" s="29">
        <f>Calculation!F68</f>
        <v>0</v>
      </c>
      <c r="F71" s="29">
        <f>Calculation!G68</f>
        <v>0</v>
      </c>
      <c r="G71" s="67">
        <f t="shared" ref="G71:G90" si="6">SUM(C71:F71)</f>
        <v>0</v>
      </c>
      <c r="H71" s="75">
        <f>IFERROR(G71/SUM(D37:G37),0)</f>
        <v>0</v>
      </c>
      <c r="I71" s="67">
        <f t="shared" ref="I71:I90" si="7">N37</f>
        <v>0</v>
      </c>
      <c r="J71" s="67">
        <f t="shared" ref="J71:J90" si="8">O37</f>
        <v>0</v>
      </c>
    </row>
    <row r="72" spans="2:10" x14ac:dyDescent="0.25">
      <c r="B72" s="65" t="str">
        <f t="shared" si="5"/>
        <v>Jane Doe</v>
      </c>
      <c r="C72" s="29">
        <f>Calculation!D69</f>
        <v>0</v>
      </c>
      <c r="D72" s="29">
        <f>Calculation!E69</f>
        <v>0</v>
      </c>
      <c r="E72" s="29">
        <f>Calculation!F69</f>
        <v>0</v>
      </c>
      <c r="F72" s="29">
        <f>Calculation!G69</f>
        <v>0</v>
      </c>
      <c r="G72" s="67">
        <f t="shared" si="6"/>
        <v>0</v>
      </c>
      <c r="H72" s="75">
        <f t="shared" ref="H72:H91" si="9">IFERROR(G72/SUM(D38:G38),0)</f>
        <v>0</v>
      </c>
      <c r="I72" s="67">
        <f t="shared" si="7"/>
        <v>0</v>
      </c>
      <c r="J72" s="67">
        <f t="shared" si="8"/>
        <v>0</v>
      </c>
    </row>
    <row r="73" spans="2:10" x14ac:dyDescent="0.25">
      <c r="B73" s="65" t="str">
        <f t="shared" si="5"/>
        <v>Employee 3</v>
      </c>
      <c r="C73" s="29">
        <f>Calculation!D70</f>
        <v>0</v>
      </c>
      <c r="D73" s="29">
        <f>Calculation!E70</f>
        <v>0</v>
      </c>
      <c r="E73" s="29">
        <f>Calculation!F70</f>
        <v>0</v>
      </c>
      <c r="F73" s="29">
        <f>Calculation!G70</f>
        <v>0</v>
      </c>
      <c r="G73" s="67">
        <f t="shared" si="6"/>
        <v>0</v>
      </c>
      <c r="H73" s="75">
        <f t="shared" si="9"/>
        <v>0</v>
      </c>
      <c r="I73" s="67">
        <f t="shared" si="7"/>
        <v>0</v>
      </c>
      <c r="J73" s="67">
        <f t="shared" si="8"/>
        <v>0</v>
      </c>
    </row>
    <row r="74" spans="2:10" x14ac:dyDescent="0.25">
      <c r="B74" s="65" t="str">
        <f t="shared" si="5"/>
        <v>Employee 4</v>
      </c>
      <c r="C74" s="29">
        <f>Calculation!D71</f>
        <v>0</v>
      </c>
      <c r="D74" s="29">
        <f>Calculation!E71</f>
        <v>0</v>
      </c>
      <c r="E74" s="29">
        <f>Calculation!F71</f>
        <v>0</v>
      </c>
      <c r="F74" s="29">
        <f>Calculation!G71</f>
        <v>0</v>
      </c>
      <c r="G74" s="67">
        <f t="shared" si="6"/>
        <v>0</v>
      </c>
      <c r="H74" s="75">
        <f t="shared" si="9"/>
        <v>0</v>
      </c>
      <c r="I74" s="67">
        <f t="shared" si="7"/>
        <v>0</v>
      </c>
      <c r="J74" s="67">
        <f t="shared" si="8"/>
        <v>0</v>
      </c>
    </row>
    <row r="75" spans="2:10" x14ac:dyDescent="0.25">
      <c r="B75" s="65" t="str">
        <f t="shared" si="5"/>
        <v>Employee 5</v>
      </c>
      <c r="C75" s="29">
        <f>Calculation!D72</f>
        <v>0</v>
      </c>
      <c r="D75" s="29">
        <f>Calculation!E72</f>
        <v>0</v>
      </c>
      <c r="E75" s="29">
        <f>Calculation!F72</f>
        <v>0</v>
      </c>
      <c r="F75" s="29">
        <f>Calculation!G72</f>
        <v>0</v>
      </c>
      <c r="G75" s="67">
        <f t="shared" si="6"/>
        <v>0</v>
      </c>
      <c r="H75" s="75">
        <f t="shared" si="9"/>
        <v>0</v>
      </c>
      <c r="I75" s="67">
        <f t="shared" si="7"/>
        <v>0</v>
      </c>
      <c r="J75" s="67">
        <f t="shared" si="8"/>
        <v>0</v>
      </c>
    </row>
    <row r="76" spans="2:10" x14ac:dyDescent="0.25">
      <c r="B76" s="65" t="str">
        <f t="shared" si="5"/>
        <v>Employee 6</v>
      </c>
      <c r="C76" s="29">
        <f>Calculation!D73</f>
        <v>0</v>
      </c>
      <c r="D76" s="29">
        <f>Calculation!E73</f>
        <v>0</v>
      </c>
      <c r="E76" s="29">
        <f>Calculation!F73</f>
        <v>0</v>
      </c>
      <c r="F76" s="29">
        <f>Calculation!G73</f>
        <v>0</v>
      </c>
      <c r="G76" s="67">
        <f t="shared" si="6"/>
        <v>0</v>
      </c>
      <c r="H76" s="75">
        <f t="shared" si="9"/>
        <v>0</v>
      </c>
      <c r="I76" s="67">
        <f t="shared" si="7"/>
        <v>0</v>
      </c>
      <c r="J76" s="67">
        <f t="shared" si="8"/>
        <v>0</v>
      </c>
    </row>
    <row r="77" spans="2:10" x14ac:dyDescent="0.25">
      <c r="B77" s="65" t="str">
        <f t="shared" si="5"/>
        <v>Employee 7</v>
      </c>
      <c r="C77" s="29">
        <f>Calculation!D74</f>
        <v>0</v>
      </c>
      <c r="D77" s="29">
        <f>Calculation!E74</f>
        <v>0</v>
      </c>
      <c r="E77" s="29">
        <f>Calculation!F74</f>
        <v>0</v>
      </c>
      <c r="F77" s="29">
        <f>Calculation!G74</f>
        <v>0</v>
      </c>
      <c r="G77" s="67">
        <f t="shared" si="6"/>
        <v>0</v>
      </c>
      <c r="H77" s="75">
        <f t="shared" si="9"/>
        <v>0</v>
      </c>
      <c r="I77" s="67">
        <f t="shared" si="7"/>
        <v>0</v>
      </c>
      <c r="J77" s="67">
        <f t="shared" si="8"/>
        <v>0</v>
      </c>
    </row>
    <row r="78" spans="2:10" x14ac:dyDescent="0.25">
      <c r="B78" s="65" t="str">
        <f t="shared" si="5"/>
        <v>Employee 8</v>
      </c>
      <c r="C78" s="29">
        <f>Calculation!D75</f>
        <v>0</v>
      </c>
      <c r="D78" s="29">
        <f>Calculation!E75</f>
        <v>0</v>
      </c>
      <c r="E78" s="29">
        <f>Calculation!F75</f>
        <v>0</v>
      </c>
      <c r="F78" s="29">
        <f>Calculation!G75</f>
        <v>0</v>
      </c>
      <c r="G78" s="67">
        <f t="shared" si="6"/>
        <v>0</v>
      </c>
      <c r="H78" s="75">
        <f t="shared" si="9"/>
        <v>0</v>
      </c>
      <c r="I78" s="67">
        <f t="shared" si="7"/>
        <v>0</v>
      </c>
      <c r="J78" s="67">
        <f t="shared" si="8"/>
        <v>0</v>
      </c>
    </row>
    <row r="79" spans="2:10" x14ac:dyDescent="0.25">
      <c r="B79" s="65" t="str">
        <f t="shared" si="5"/>
        <v>Employee 9</v>
      </c>
      <c r="C79" s="29">
        <f>Calculation!D76</f>
        <v>0</v>
      </c>
      <c r="D79" s="29">
        <f>Calculation!E76</f>
        <v>0</v>
      </c>
      <c r="E79" s="29">
        <f>Calculation!F76</f>
        <v>0</v>
      </c>
      <c r="F79" s="29">
        <f>Calculation!G76</f>
        <v>0</v>
      </c>
      <c r="G79" s="67">
        <f t="shared" si="6"/>
        <v>0</v>
      </c>
      <c r="H79" s="75">
        <f t="shared" si="9"/>
        <v>0</v>
      </c>
      <c r="I79" s="67">
        <f t="shared" si="7"/>
        <v>0</v>
      </c>
      <c r="J79" s="67">
        <f t="shared" si="8"/>
        <v>0</v>
      </c>
    </row>
    <row r="80" spans="2:10" x14ac:dyDescent="0.25">
      <c r="B80" s="65" t="str">
        <f t="shared" si="5"/>
        <v>Employee 10</v>
      </c>
      <c r="C80" s="29">
        <f>Calculation!D77</f>
        <v>0</v>
      </c>
      <c r="D80" s="29">
        <f>Calculation!E77</f>
        <v>0</v>
      </c>
      <c r="E80" s="29">
        <f>Calculation!F77</f>
        <v>0</v>
      </c>
      <c r="F80" s="29">
        <f>Calculation!G77</f>
        <v>0</v>
      </c>
      <c r="G80" s="67">
        <f t="shared" si="6"/>
        <v>0</v>
      </c>
      <c r="H80" s="75">
        <f t="shared" si="9"/>
        <v>0</v>
      </c>
      <c r="I80" s="67">
        <f t="shared" si="7"/>
        <v>0</v>
      </c>
      <c r="J80" s="67">
        <f t="shared" si="8"/>
        <v>0</v>
      </c>
    </row>
    <row r="81" spans="2:10" x14ac:dyDescent="0.25">
      <c r="B81" s="65" t="str">
        <f t="shared" si="5"/>
        <v>Employee 11</v>
      </c>
      <c r="C81" s="29">
        <f>Calculation!D78</f>
        <v>0</v>
      </c>
      <c r="D81" s="29">
        <f>Calculation!E78</f>
        <v>0</v>
      </c>
      <c r="E81" s="29">
        <f>Calculation!F78</f>
        <v>0</v>
      </c>
      <c r="F81" s="29">
        <f>Calculation!G78</f>
        <v>0</v>
      </c>
      <c r="G81" s="67">
        <f t="shared" si="6"/>
        <v>0</v>
      </c>
      <c r="H81" s="75">
        <f t="shared" si="9"/>
        <v>0</v>
      </c>
      <c r="I81" s="67">
        <f t="shared" si="7"/>
        <v>0</v>
      </c>
      <c r="J81" s="67">
        <f t="shared" si="8"/>
        <v>0</v>
      </c>
    </row>
    <row r="82" spans="2:10" x14ac:dyDescent="0.25">
      <c r="B82" s="65" t="str">
        <f t="shared" si="5"/>
        <v>Employee 12</v>
      </c>
      <c r="C82" s="29">
        <f>Calculation!D79</f>
        <v>0</v>
      </c>
      <c r="D82" s="29">
        <f>Calculation!E79</f>
        <v>0</v>
      </c>
      <c r="E82" s="29">
        <f>Calculation!F79</f>
        <v>0</v>
      </c>
      <c r="F82" s="29">
        <f>Calculation!G79</f>
        <v>0</v>
      </c>
      <c r="G82" s="67">
        <f t="shared" si="6"/>
        <v>0</v>
      </c>
      <c r="H82" s="75">
        <f t="shared" si="9"/>
        <v>0</v>
      </c>
      <c r="I82" s="67">
        <f t="shared" si="7"/>
        <v>0</v>
      </c>
      <c r="J82" s="67">
        <f t="shared" si="8"/>
        <v>0</v>
      </c>
    </row>
    <row r="83" spans="2:10" x14ac:dyDescent="0.25">
      <c r="B83" s="65" t="str">
        <f t="shared" si="5"/>
        <v>Employee 13</v>
      </c>
      <c r="C83" s="29">
        <f>Calculation!D80</f>
        <v>0</v>
      </c>
      <c r="D83" s="29">
        <f>Calculation!E80</f>
        <v>0</v>
      </c>
      <c r="E83" s="29">
        <f>Calculation!F80</f>
        <v>0</v>
      </c>
      <c r="F83" s="29">
        <f>Calculation!G80</f>
        <v>0</v>
      </c>
      <c r="G83" s="67">
        <f t="shared" si="6"/>
        <v>0</v>
      </c>
      <c r="H83" s="75">
        <f t="shared" si="9"/>
        <v>0</v>
      </c>
      <c r="I83" s="67">
        <f t="shared" si="7"/>
        <v>0</v>
      </c>
      <c r="J83" s="67">
        <f t="shared" si="8"/>
        <v>0</v>
      </c>
    </row>
    <row r="84" spans="2:10" x14ac:dyDescent="0.25">
      <c r="B84" s="65" t="str">
        <f t="shared" si="5"/>
        <v>Employee 14</v>
      </c>
      <c r="C84" s="29">
        <f>Calculation!D81</f>
        <v>0</v>
      </c>
      <c r="D84" s="29">
        <f>Calculation!E81</f>
        <v>0</v>
      </c>
      <c r="E84" s="29">
        <f>Calculation!F81</f>
        <v>0</v>
      </c>
      <c r="F84" s="29">
        <f>Calculation!G81</f>
        <v>0</v>
      </c>
      <c r="G84" s="67">
        <f t="shared" si="6"/>
        <v>0</v>
      </c>
      <c r="H84" s="75">
        <f t="shared" si="9"/>
        <v>0</v>
      </c>
      <c r="I84" s="67">
        <f t="shared" si="7"/>
        <v>0</v>
      </c>
      <c r="J84" s="67">
        <f t="shared" si="8"/>
        <v>0</v>
      </c>
    </row>
    <row r="85" spans="2:10" x14ac:dyDescent="0.25">
      <c r="B85" s="65" t="str">
        <f t="shared" si="5"/>
        <v>Employee 15</v>
      </c>
      <c r="C85" s="29">
        <f>Calculation!D82</f>
        <v>0</v>
      </c>
      <c r="D85" s="29">
        <f>Calculation!E82</f>
        <v>0</v>
      </c>
      <c r="E85" s="29">
        <f>Calculation!F82</f>
        <v>0</v>
      </c>
      <c r="F85" s="29">
        <f>Calculation!G82</f>
        <v>0</v>
      </c>
      <c r="G85" s="67">
        <f t="shared" si="6"/>
        <v>0</v>
      </c>
      <c r="H85" s="75">
        <f t="shared" si="9"/>
        <v>0</v>
      </c>
      <c r="I85" s="67">
        <f t="shared" si="7"/>
        <v>0</v>
      </c>
      <c r="J85" s="67">
        <f t="shared" si="8"/>
        <v>0</v>
      </c>
    </row>
    <row r="86" spans="2:10" x14ac:dyDescent="0.25">
      <c r="B86" s="65" t="str">
        <f t="shared" si="5"/>
        <v>Employee 16</v>
      </c>
      <c r="C86" s="29">
        <f>Calculation!D83</f>
        <v>0</v>
      </c>
      <c r="D86" s="29">
        <f>Calculation!E83</f>
        <v>0</v>
      </c>
      <c r="E86" s="29">
        <f>Calculation!F83</f>
        <v>0</v>
      </c>
      <c r="F86" s="29">
        <f>Calculation!G83</f>
        <v>0</v>
      </c>
      <c r="G86" s="67">
        <f t="shared" si="6"/>
        <v>0</v>
      </c>
      <c r="H86" s="75">
        <f t="shared" si="9"/>
        <v>0</v>
      </c>
      <c r="I86" s="67">
        <f t="shared" si="7"/>
        <v>0</v>
      </c>
      <c r="J86" s="67">
        <f t="shared" si="8"/>
        <v>0</v>
      </c>
    </row>
    <row r="87" spans="2:10" x14ac:dyDescent="0.25">
      <c r="B87" s="65" t="str">
        <f t="shared" si="5"/>
        <v>Employee 17</v>
      </c>
      <c r="C87" s="29">
        <f>Calculation!D84</f>
        <v>0</v>
      </c>
      <c r="D87" s="29">
        <f>Calculation!E84</f>
        <v>0</v>
      </c>
      <c r="E87" s="29">
        <f>Calculation!F84</f>
        <v>0</v>
      </c>
      <c r="F87" s="29">
        <f>Calculation!G84</f>
        <v>0</v>
      </c>
      <c r="G87" s="67">
        <f t="shared" si="6"/>
        <v>0</v>
      </c>
      <c r="H87" s="75">
        <f t="shared" si="9"/>
        <v>0</v>
      </c>
      <c r="I87" s="67">
        <f t="shared" si="7"/>
        <v>0</v>
      </c>
      <c r="J87" s="67">
        <f t="shared" si="8"/>
        <v>0</v>
      </c>
    </row>
    <row r="88" spans="2:10" x14ac:dyDescent="0.25">
      <c r="B88" s="65" t="str">
        <f t="shared" si="5"/>
        <v>Employee 18</v>
      </c>
      <c r="C88" s="29">
        <f>Calculation!D85</f>
        <v>0</v>
      </c>
      <c r="D88" s="29">
        <f>Calculation!E85</f>
        <v>0</v>
      </c>
      <c r="E88" s="29">
        <f>Calculation!F85</f>
        <v>0</v>
      </c>
      <c r="F88" s="29">
        <f>Calculation!G85</f>
        <v>0</v>
      </c>
      <c r="G88" s="67">
        <f t="shared" si="6"/>
        <v>0</v>
      </c>
      <c r="H88" s="75">
        <f t="shared" si="9"/>
        <v>0</v>
      </c>
      <c r="I88" s="67">
        <f t="shared" si="7"/>
        <v>0</v>
      </c>
      <c r="J88" s="67">
        <f t="shared" si="8"/>
        <v>0</v>
      </c>
    </row>
    <row r="89" spans="2:10" x14ac:dyDescent="0.25">
      <c r="B89" s="65" t="str">
        <f t="shared" si="5"/>
        <v>Employee 19</v>
      </c>
      <c r="C89" s="29">
        <f>Calculation!D86</f>
        <v>0</v>
      </c>
      <c r="D89" s="29">
        <f>Calculation!E86</f>
        <v>0</v>
      </c>
      <c r="E89" s="29">
        <f>Calculation!F86</f>
        <v>0</v>
      </c>
      <c r="F89" s="29">
        <f>Calculation!G86</f>
        <v>0</v>
      </c>
      <c r="G89" s="67">
        <f t="shared" si="6"/>
        <v>0</v>
      </c>
      <c r="H89" s="75">
        <f t="shared" si="9"/>
        <v>0</v>
      </c>
      <c r="I89" s="67">
        <f t="shared" si="7"/>
        <v>0</v>
      </c>
      <c r="J89" s="67">
        <f t="shared" si="8"/>
        <v>0</v>
      </c>
    </row>
    <row r="90" spans="2:10" x14ac:dyDescent="0.25">
      <c r="B90" s="65" t="str">
        <f t="shared" si="5"/>
        <v>Employee 20</v>
      </c>
      <c r="C90" s="33">
        <f>Calculation!D87</f>
        <v>0</v>
      </c>
      <c r="D90" s="33">
        <f>Calculation!E87</f>
        <v>0</v>
      </c>
      <c r="E90" s="33">
        <f>Calculation!F87</f>
        <v>0</v>
      </c>
      <c r="F90" s="33">
        <f>Calculation!G87</f>
        <v>0</v>
      </c>
      <c r="G90" s="68">
        <f t="shared" si="6"/>
        <v>0</v>
      </c>
      <c r="H90" s="76">
        <f t="shared" si="9"/>
        <v>0</v>
      </c>
      <c r="I90" s="68">
        <f t="shared" si="7"/>
        <v>0</v>
      </c>
      <c r="J90" s="68">
        <f t="shared" si="8"/>
        <v>0</v>
      </c>
    </row>
    <row r="91" spans="2:10" x14ac:dyDescent="0.25">
      <c r="B91" s="43" t="s">
        <v>68</v>
      </c>
      <c r="C91" s="31">
        <f t="shared" ref="C91:G91" si="10">SUM(C71:C90)</f>
        <v>0</v>
      </c>
      <c r="D91" s="31">
        <f t="shared" si="10"/>
        <v>0</v>
      </c>
      <c r="E91" s="31">
        <f t="shared" si="10"/>
        <v>0</v>
      </c>
      <c r="F91" s="31">
        <f t="shared" si="10"/>
        <v>0</v>
      </c>
      <c r="G91" s="31">
        <f t="shared" si="10"/>
        <v>0</v>
      </c>
      <c r="H91" s="77">
        <f t="shared" si="9"/>
        <v>0</v>
      </c>
      <c r="I91" s="31">
        <f>SUM(I71:I90)</f>
        <v>0</v>
      </c>
      <c r="J91" s="31">
        <f>SUM(J71:J90)</f>
        <v>0</v>
      </c>
    </row>
    <row r="93" spans="2:10" x14ac:dyDescent="0.25">
      <c r="B93" s="32" t="s">
        <v>59</v>
      </c>
      <c r="G93" s="69">
        <f>-G21</f>
        <v>0</v>
      </c>
    </row>
    <row r="94" spans="2:10" x14ac:dyDescent="0.25">
      <c r="B94" s="32"/>
      <c r="G94" s="44"/>
    </row>
    <row r="95" spans="2:10" x14ac:dyDescent="0.25">
      <c r="B95" s="32" t="s">
        <v>65</v>
      </c>
      <c r="G95" s="69">
        <f>I91+J91</f>
        <v>0</v>
      </c>
    </row>
    <row r="97" spans="2:7" s="1" customFormat="1" ht="28.5" customHeight="1" x14ac:dyDescent="0.25">
      <c r="B97" s="45" t="str">
        <f>"Total CEWS Subsidy for "&amp;F19</f>
        <v>Total CEWS Subsidy for March 15, 2020 to April 11, 2020</v>
      </c>
      <c r="C97" s="38"/>
      <c r="D97" s="38"/>
      <c r="E97" s="38"/>
      <c r="F97" s="38"/>
      <c r="G97" s="39">
        <f>MAX(G91+G93+G95,0)</f>
        <v>0</v>
      </c>
    </row>
  </sheetData>
  <sheetProtection algorithmName="SHA-512" hashValue="Tr6uJNfhwICIRvtZA5iWQlQH7TJz6FlrX4Qn5MioqIzLdqDYOADMy/ZRuAfymDWrFNpMgqKVt5b9YVUvNrywZQ==" saltValue="kxvHR0sTD4I6WTO94lveTQ==" spinCount="100000" sheet="1" selectLockedCells="1"/>
  <mergeCells count="24">
    <mergeCell ref="O34:O36"/>
    <mergeCell ref="B10:H10"/>
    <mergeCell ref="B14:C14"/>
    <mergeCell ref="C34:C36"/>
    <mergeCell ref="B12:C12"/>
    <mergeCell ref="F19:G19"/>
    <mergeCell ref="J35:J36"/>
    <mergeCell ref="G30:I30"/>
    <mergeCell ref="N33:O33"/>
    <mergeCell ref="G69:G70"/>
    <mergeCell ref="B26:I26"/>
    <mergeCell ref="B62:I62"/>
    <mergeCell ref="N34:N36"/>
    <mergeCell ref="I68:I70"/>
    <mergeCell ref="D34:G34"/>
    <mergeCell ref="M34:M36"/>
    <mergeCell ref="H35:H36"/>
    <mergeCell ref="I35:I36"/>
    <mergeCell ref="K35:K36"/>
    <mergeCell ref="L35:L36"/>
    <mergeCell ref="H34:L34"/>
    <mergeCell ref="J68:J70"/>
    <mergeCell ref="C68:H68"/>
    <mergeCell ref="H69:H70"/>
  </mergeCells>
  <phoneticPr fontId="6" type="noConversion"/>
  <conditionalFormatting sqref="J37:J56">
    <cfRule type="expression" dxfId="2" priority="4">
      <formula>$Q37=2</formula>
    </cfRule>
  </conditionalFormatting>
  <conditionalFormatting sqref="I37:I56">
    <cfRule type="cellIs" dxfId="1" priority="3" operator="equal">
      <formula>"Yes"</formula>
    </cfRule>
    <cfRule type="cellIs" dxfId="0" priority="2" operator="equal">
      <formula>"No"</formula>
    </cfRule>
  </conditionalFormatting>
  <dataValidations count="3">
    <dataValidation type="list" allowBlank="1" showInputMessage="1" showErrorMessage="1" sqref="C37:C56" xr:uid="{2FD40007-A4B6-4EC5-8FA5-F7552EC1E068}">
      <formula1>"Yes, No"</formula1>
    </dataValidation>
    <dataValidation type="list" allowBlank="1" showInputMessage="1" showErrorMessage="1" sqref="I37:I56" xr:uid="{C65EEE35-F569-4C22-AD4B-E1CB93ECAC04}">
      <formula1>"No, Yes"</formula1>
    </dataValidation>
    <dataValidation type="whole" operator="greaterThanOrEqual" allowBlank="1" showInputMessage="1" showErrorMessage="1" errorTitle="Error" error="Must be greater than or equal to 7" sqref="J37:J56" xr:uid="{F1986DAE-49FC-4E6A-B42C-BB3FA18DE68B}">
      <formula1>7</formula1>
    </dataValidation>
  </dataValidations>
  <hyperlinks>
    <hyperlink ref="H19" r:id="rId1" location="Qualifying_Period" display="Click here to read out commentary" xr:uid="{C3A013EF-BE99-43DB-85A0-86818239E2BC}"/>
    <hyperlink ref="B12:C12" r:id="rId2" display="Click here to read our commentary" xr:uid="{0A426734-6105-451F-B506-63B345F9AFD5}"/>
    <hyperlink ref="B29" r:id="rId3" location="Qualifying_Period" display="Click here to read more details. " xr:uid="{9066DA54-1D55-4A98-81E8-B7B282AF3D5A}"/>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4E70AA61-3DC4-42D1-B7F9-88FFC9BD914B}">
          <x14:formula1>
            <xm:f>'Qualifying Periods'!$A$3:$A$5</xm:f>
          </x14:formula1>
          <xm:sqref>F19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C7029-2AC8-4956-8789-73F83D9CF631}">
  <dimension ref="A2:L88"/>
  <sheetViews>
    <sheetView showGridLines="0" topLeftCell="J13" workbookViewId="0">
      <selection activeCell="D44" sqref="D44"/>
    </sheetView>
  </sheetViews>
  <sheetFormatPr defaultRowHeight="15" x14ac:dyDescent="0.25"/>
  <cols>
    <col min="1" max="1" width="27.42578125" customWidth="1"/>
    <col min="3" max="3" width="21.7109375" customWidth="1"/>
    <col min="4" max="4" width="19.85546875" customWidth="1"/>
    <col min="5" max="7" width="20.85546875" customWidth="1"/>
    <col min="8" max="8" width="15.7109375" customWidth="1"/>
  </cols>
  <sheetData>
    <row r="2" spans="1:8" x14ac:dyDescent="0.25">
      <c r="A2" t="s">
        <v>27</v>
      </c>
      <c r="D2" s="13">
        <v>847</v>
      </c>
    </row>
    <row r="3" spans="1:8" x14ac:dyDescent="0.25">
      <c r="D3" s="13"/>
    </row>
    <row r="5" spans="1:8" x14ac:dyDescent="0.25">
      <c r="A5" t="s">
        <v>30</v>
      </c>
      <c r="D5" s="15">
        <v>43831</v>
      </c>
    </row>
    <row r="6" spans="1:8" x14ac:dyDescent="0.25">
      <c r="A6" t="s">
        <v>31</v>
      </c>
      <c r="D6" s="16">
        <v>43905</v>
      </c>
    </row>
    <row r="7" spans="1:8" x14ac:dyDescent="0.25">
      <c r="A7" t="s">
        <v>32</v>
      </c>
      <c r="D7" s="14">
        <f>D6-D5+1</f>
        <v>75</v>
      </c>
    </row>
    <row r="8" spans="1:8" x14ac:dyDescent="0.25">
      <c r="A8" t="s">
        <v>33</v>
      </c>
      <c r="D8" s="17">
        <v>7</v>
      </c>
    </row>
    <row r="9" spans="1:8" x14ac:dyDescent="0.25">
      <c r="A9" t="s">
        <v>34</v>
      </c>
      <c r="D9" s="18">
        <f>D7/D8</f>
        <v>10.714285714285714</v>
      </c>
    </row>
    <row r="10" spans="1:8" x14ac:dyDescent="0.25">
      <c r="D10" s="13"/>
    </row>
    <row r="11" spans="1:8" ht="18.75" x14ac:dyDescent="0.3">
      <c r="A11" s="74" t="s">
        <v>83</v>
      </c>
    </row>
    <row r="13" spans="1:8" x14ac:dyDescent="0.25">
      <c r="A13" s="3"/>
      <c r="D13" s="121" t="s">
        <v>26</v>
      </c>
      <c r="E13" s="121"/>
      <c r="F13" s="121"/>
      <c r="G13" s="121"/>
      <c r="H13" s="121"/>
    </row>
    <row r="14" spans="1:8" x14ac:dyDescent="0.25">
      <c r="D14" s="8" t="s">
        <v>12</v>
      </c>
      <c r="E14" s="8" t="s">
        <v>13</v>
      </c>
      <c r="F14" s="8" t="s">
        <v>14</v>
      </c>
      <c r="G14" s="8" t="s">
        <v>15</v>
      </c>
      <c r="H14" s="119" t="s">
        <v>57</v>
      </c>
    </row>
    <row r="15" spans="1:8" ht="27" x14ac:dyDescent="0.25">
      <c r="A15" s="1" t="s">
        <v>25</v>
      </c>
      <c r="C15" s="10" t="s">
        <v>24</v>
      </c>
      <c r="D15" s="9" t="str">
        <f>'CEWS Calculator'!D36</f>
        <v>March 15, 2020 to March 21, 2020</v>
      </c>
      <c r="E15" s="9" t="str">
        <f>'CEWS Calculator'!E36</f>
        <v>March 22, 2020 to March 28, 2020</v>
      </c>
      <c r="F15" s="9" t="str">
        <f>'CEWS Calculator'!F36</f>
        <v>March 29, 2020 to April 4, 2020</v>
      </c>
      <c r="G15" s="9" t="str">
        <f>'CEWS Calculator'!G36</f>
        <v>April 5, 2020 to April 11, 2020</v>
      </c>
      <c r="H15" s="120"/>
    </row>
    <row r="16" spans="1:8" x14ac:dyDescent="0.25">
      <c r="A16" s="7" t="str">
        <f>'CEWS Calculator'!B37</f>
        <v>John Doe</v>
      </c>
      <c r="C16" s="11">
        <f>'CEWS Calculator'!C37</f>
        <v>0</v>
      </c>
      <c r="D16" s="29">
        <f>MIN((75%*'CEWS Calculator'!D37),($D$2),IF($C16="Yes",0,(MIN(('CEWS Calculator'!D37*75%),($D$2)))))</f>
        <v>0</v>
      </c>
      <c r="E16" s="29">
        <f>MIN((75%*'CEWS Calculator'!E37),($D$2),IF($C16="Yes",0,(MIN(('CEWS Calculator'!E37*75%),($D$2)))))</f>
        <v>0</v>
      </c>
      <c r="F16" s="29">
        <f>MIN((75%*'CEWS Calculator'!F37),($D$2),IF($C16="Yes",0,(MIN(('CEWS Calculator'!F37*75%),($D$2)))))</f>
        <v>0</v>
      </c>
      <c r="G16" s="29">
        <f>MIN((75%*'CEWS Calculator'!G37),($D$2),IF($C16="Yes",0,(MIN(('CEWS Calculator'!G37*75%),($D$2)))))</f>
        <v>0</v>
      </c>
      <c r="H16" s="31">
        <f>SUM(D16:G16)</f>
        <v>0</v>
      </c>
    </row>
    <row r="17" spans="1:8" x14ac:dyDescent="0.25">
      <c r="A17" s="7" t="str">
        <f>'CEWS Calculator'!B38</f>
        <v>Jane Doe</v>
      </c>
      <c r="C17" s="11">
        <f>'CEWS Calculator'!C38</f>
        <v>0</v>
      </c>
      <c r="D17" s="29">
        <f>MIN((75%*'CEWS Calculator'!D38),($D$2),IF($C17="Yes",0,(MIN(('CEWS Calculator'!D38*75%),($D$2)))))</f>
        <v>0</v>
      </c>
      <c r="E17" s="29">
        <f>MIN((75%*'CEWS Calculator'!E38),($D$2),IF($C17="Yes",0,(MIN(('CEWS Calculator'!E38*75%),($D$2)))))</f>
        <v>0</v>
      </c>
      <c r="F17" s="29">
        <f>MIN((75%*'CEWS Calculator'!F38),($D$2),IF($C17="Yes",0,(MIN(('CEWS Calculator'!F38*75%),($D$2)))))</f>
        <v>0</v>
      </c>
      <c r="G17" s="29">
        <f>MIN((75%*'CEWS Calculator'!G38),($D$2),IF($C17="Yes",0,(MIN(('CEWS Calculator'!G38*75%),($D$2)))))</f>
        <v>0</v>
      </c>
      <c r="H17" s="31">
        <f t="shared" ref="H17:H35" si="0">SUM(D17:G17)</f>
        <v>0</v>
      </c>
    </row>
    <row r="18" spans="1:8" x14ac:dyDescent="0.25">
      <c r="A18" s="7" t="str">
        <f>'CEWS Calculator'!B39</f>
        <v>Employee 3</v>
      </c>
      <c r="C18" s="11">
        <f>'CEWS Calculator'!C39</f>
        <v>0</v>
      </c>
      <c r="D18" s="29">
        <f>MIN((75%*'CEWS Calculator'!D39),($D$2),IF($C18="Yes",0,(MIN(('CEWS Calculator'!D39*75%),($D$2)))))</f>
        <v>0</v>
      </c>
      <c r="E18" s="29">
        <f>MIN((75%*'CEWS Calculator'!E39),($D$2),IF($C18="Yes",0,(MIN(('CEWS Calculator'!E39*75%),($D$2)))))</f>
        <v>0</v>
      </c>
      <c r="F18" s="29">
        <f>MIN((75%*'CEWS Calculator'!F39),($D$2),IF($C18="Yes",0,(MIN(('CEWS Calculator'!F39*75%),($D$2)))))</f>
        <v>0</v>
      </c>
      <c r="G18" s="29">
        <f>MIN((75%*'CEWS Calculator'!G39),($D$2),IF($C18="Yes",0,(MIN(('CEWS Calculator'!G39*75%),($D$2)))))</f>
        <v>0</v>
      </c>
      <c r="H18" s="31">
        <f t="shared" si="0"/>
        <v>0</v>
      </c>
    </row>
    <row r="19" spans="1:8" x14ac:dyDescent="0.25">
      <c r="A19" s="7" t="str">
        <f>'CEWS Calculator'!B40</f>
        <v>Employee 4</v>
      </c>
      <c r="C19" s="11">
        <f>'CEWS Calculator'!C40</f>
        <v>0</v>
      </c>
      <c r="D19" s="29">
        <f>MIN((75%*'CEWS Calculator'!D40),($D$2),IF($C19="Yes",0,(MIN(('CEWS Calculator'!D40*75%),($D$2)))))</f>
        <v>0</v>
      </c>
      <c r="E19" s="29">
        <f>MIN((75%*'CEWS Calculator'!E40),($D$2),IF($C19="Yes",0,(MIN(('CEWS Calculator'!E40*75%),($D$2)))))</f>
        <v>0</v>
      </c>
      <c r="F19" s="29">
        <f>MIN((75%*'CEWS Calculator'!F40),($D$2),IF($C19="Yes",0,(MIN(('CEWS Calculator'!F40*75%),($D$2)))))</f>
        <v>0</v>
      </c>
      <c r="G19" s="29">
        <f>MIN((75%*'CEWS Calculator'!G40),($D$2),IF($C19="Yes",0,(MIN(('CEWS Calculator'!G40*75%),($D$2)))))</f>
        <v>0</v>
      </c>
      <c r="H19" s="31">
        <f t="shared" si="0"/>
        <v>0</v>
      </c>
    </row>
    <row r="20" spans="1:8" x14ac:dyDescent="0.25">
      <c r="A20" s="7" t="str">
        <f>'CEWS Calculator'!B41</f>
        <v>Employee 5</v>
      </c>
      <c r="C20" s="11">
        <f>'CEWS Calculator'!C41</f>
        <v>0</v>
      </c>
      <c r="D20" s="29">
        <f>MIN((75%*'CEWS Calculator'!D41),($D$2),IF($C20="Yes",0,(MIN(('CEWS Calculator'!D41*75%),($D$2)))))</f>
        <v>0</v>
      </c>
      <c r="E20" s="29">
        <f>MIN((75%*'CEWS Calculator'!E41),($D$2),IF($C20="Yes",0,(MIN(('CEWS Calculator'!E41*75%),($D$2)))))</f>
        <v>0</v>
      </c>
      <c r="F20" s="29">
        <f>MIN((75%*'CEWS Calculator'!F41),($D$2),IF($C20="Yes",0,(MIN(('CEWS Calculator'!F41*75%),($D$2)))))</f>
        <v>0</v>
      </c>
      <c r="G20" s="29">
        <f>MIN((75%*'CEWS Calculator'!G41),($D$2),IF($C20="Yes",0,(MIN(('CEWS Calculator'!G41*75%),($D$2)))))</f>
        <v>0</v>
      </c>
      <c r="H20" s="31">
        <f t="shared" si="0"/>
        <v>0</v>
      </c>
    </row>
    <row r="21" spans="1:8" x14ac:dyDescent="0.25">
      <c r="A21" s="7" t="str">
        <f>'CEWS Calculator'!B42</f>
        <v>Employee 6</v>
      </c>
      <c r="C21" s="11">
        <f>'CEWS Calculator'!C42</f>
        <v>0</v>
      </c>
      <c r="D21" s="29">
        <f>MIN((75%*'CEWS Calculator'!D42),($D$2),IF($C21="Yes",0,(MIN(('CEWS Calculator'!D42*75%),($D$2)))))</f>
        <v>0</v>
      </c>
      <c r="E21" s="29">
        <f>MIN((75%*'CEWS Calculator'!E42),($D$2),IF($C21="Yes",0,(MIN(('CEWS Calculator'!E42*75%),($D$2)))))</f>
        <v>0</v>
      </c>
      <c r="F21" s="29">
        <f>MIN((75%*'CEWS Calculator'!F42),($D$2),IF($C21="Yes",0,(MIN(('CEWS Calculator'!F42*75%),($D$2)))))</f>
        <v>0</v>
      </c>
      <c r="G21" s="29">
        <f>MIN((75%*'CEWS Calculator'!G42),($D$2),IF($C21="Yes",0,(MIN(('CEWS Calculator'!G42*75%),($D$2)))))</f>
        <v>0</v>
      </c>
      <c r="H21" s="31">
        <f t="shared" si="0"/>
        <v>0</v>
      </c>
    </row>
    <row r="22" spans="1:8" x14ac:dyDescent="0.25">
      <c r="A22" s="7" t="str">
        <f>'CEWS Calculator'!B43</f>
        <v>Employee 7</v>
      </c>
      <c r="C22" s="11">
        <f>'CEWS Calculator'!C43</f>
        <v>0</v>
      </c>
      <c r="D22" s="29">
        <f>MIN((75%*'CEWS Calculator'!D43),($D$2),IF($C22="Yes",0,(MIN(('CEWS Calculator'!D43*75%),($D$2)))))</f>
        <v>0</v>
      </c>
      <c r="E22" s="29">
        <f>MIN((75%*'CEWS Calculator'!E43),($D$2),IF($C22="Yes",0,(MIN(('CEWS Calculator'!E43*75%),($D$2)))))</f>
        <v>0</v>
      </c>
      <c r="F22" s="29">
        <f>MIN((75%*'CEWS Calculator'!F43),($D$2),IF($C22="Yes",0,(MIN(('CEWS Calculator'!F43*75%),($D$2)))))</f>
        <v>0</v>
      </c>
      <c r="G22" s="29">
        <f>MIN((75%*'CEWS Calculator'!G43),($D$2),IF($C22="Yes",0,(MIN(('CEWS Calculator'!G43*75%),($D$2)))))</f>
        <v>0</v>
      </c>
      <c r="H22" s="31">
        <f t="shared" si="0"/>
        <v>0</v>
      </c>
    </row>
    <row r="23" spans="1:8" x14ac:dyDescent="0.25">
      <c r="A23" s="7" t="str">
        <f>'CEWS Calculator'!B44</f>
        <v>Employee 8</v>
      </c>
      <c r="C23" s="11">
        <f>'CEWS Calculator'!C44</f>
        <v>0</v>
      </c>
      <c r="D23" s="29">
        <f>MIN((75%*'CEWS Calculator'!D44),($D$2),IF($C23="Yes",0,(MIN(('CEWS Calculator'!D44*75%),($D$2)))))</f>
        <v>0</v>
      </c>
      <c r="E23" s="29">
        <f>MIN((75%*'CEWS Calculator'!E44),($D$2),IF($C23="Yes",0,(MIN(('CEWS Calculator'!E44*75%),($D$2)))))</f>
        <v>0</v>
      </c>
      <c r="F23" s="29">
        <f>MIN((75%*'CEWS Calculator'!F44),($D$2),IF($C23="Yes",0,(MIN(('CEWS Calculator'!F44*75%),($D$2)))))</f>
        <v>0</v>
      </c>
      <c r="G23" s="29">
        <f>MIN((75%*'CEWS Calculator'!G44),($D$2),IF($C23="Yes",0,(MIN(('CEWS Calculator'!G44*75%),($D$2)))))</f>
        <v>0</v>
      </c>
      <c r="H23" s="31">
        <f t="shared" si="0"/>
        <v>0</v>
      </c>
    </row>
    <row r="24" spans="1:8" x14ac:dyDescent="0.25">
      <c r="A24" s="7" t="str">
        <f>'CEWS Calculator'!B45</f>
        <v>Employee 9</v>
      </c>
      <c r="C24" s="11">
        <f>'CEWS Calculator'!C45</f>
        <v>0</v>
      </c>
      <c r="D24" s="29">
        <f>MIN((75%*'CEWS Calculator'!D45),($D$2),IF($C24="Yes",0,(MIN(('CEWS Calculator'!D45*75%),($D$2)))))</f>
        <v>0</v>
      </c>
      <c r="E24" s="29">
        <f>MIN((75%*'CEWS Calculator'!E45),($D$2),IF($C24="Yes",0,(MIN(('CEWS Calculator'!E45*75%),($D$2)))))</f>
        <v>0</v>
      </c>
      <c r="F24" s="29">
        <f>MIN((75%*'CEWS Calculator'!F45),($D$2),IF($C24="Yes",0,(MIN(('CEWS Calculator'!F45*75%),($D$2)))))</f>
        <v>0</v>
      </c>
      <c r="G24" s="29">
        <f>MIN((75%*'CEWS Calculator'!G45),($D$2),IF($C24="Yes",0,(MIN(('CEWS Calculator'!G45*75%),($D$2)))))</f>
        <v>0</v>
      </c>
      <c r="H24" s="31">
        <f t="shared" si="0"/>
        <v>0</v>
      </c>
    </row>
    <row r="25" spans="1:8" x14ac:dyDescent="0.25">
      <c r="A25" s="7" t="str">
        <f>'CEWS Calculator'!B46</f>
        <v>Employee 10</v>
      </c>
      <c r="C25" s="11">
        <f>'CEWS Calculator'!C46</f>
        <v>0</v>
      </c>
      <c r="D25" s="29">
        <f>MIN((75%*'CEWS Calculator'!D46),($D$2),IF($C25="Yes",0,(MIN(('CEWS Calculator'!D46*75%),($D$2)))))</f>
        <v>0</v>
      </c>
      <c r="E25" s="29">
        <f>MIN((75%*'CEWS Calculator'!E46),($D$2),IF($C25="Yes",0,(MIN(('CEWS Calculator'!E46*75%),($D$2)))))</f>
        <v>0</v>
      </c>
      <c r="F25" s="29">
        <f>MIN((75%*'CEWS Calculator'!F46),($D$2),IF($C25="Yes",0,(MIN(('CEWS Calculator'!F46*75%),($D$2)))))</f>
        <v>0</v>
      </c>
      <c r="G25" s="29">
        <f>MIN((75%*'CEWS Calculator'!G46),($D$2),IF($C25="Yes",0,(MIN(('CEWS Calculator'!G46*75%),($D$2)))))</f>
        <v>0</v>
      </c>
      <c r="H25" s="31">
        <f t="shared" si="0"/>
        <v>0</v>
      </c>
    </row>
    <row r="26" spans="1:8" x14ac:dyDescent="0.25">
      <c r="A26" s="7" t="str">
        <f>'CEWS Calculator'!B47</f>
        <v>Employee 11</v>
      </c>
      <c r="C26" s="11">
        <f>'CEWS Calculator'!C47</f>
        <v>0</v>
      </c>
      <c r="D26" s="29">
        <f>MIN((75%*'CEWS Calculator'!D47),($D$2),IF($C26="Yes",0,(MIN(('CEWS Calculator'!D47*75%),($D$2)))))</f>
        <v>0</v>
      </c>
      <c r="E26" s="29">
        <f>MIN((75%*'CEWS Calculator'!E47),($D$2),IF($C26="Yes",0,(MIN(('CEWS Calculator'!E47*75%),($D$2)))))</f>
        <v>0</v>
      </c>
      <c r="F26" s="29">
        <f>MIN((75%*'CEWS Calculator'!F47),($D$2),IF($C26="Yes",0,(MIN(('CEWS Calculator'!F47*75%),($D$2)))))</f>
        <v>0</v>
      </c>
      <c r="G26" s="29">
        <f>MIN((75%*'CEWS Calculator'!G47),($D$2),IF($C26="Yes",0,(MIN(('CEWS Calculator'!G47*75%),($D$2)))))</f>
        <v>0</v>
      </c>
      <c r="H26" s="31">
        <f t="shared" si="0"/>
        <v>0</v>
      </c>
    </row>
    <row r="27" spans="1:8" x14ac:dyDescent="0.25">
      <c r="A27" s="7" t="str">
        <f>'CEWS Calculator'!B48</f>
        <v>Employee 12</v>
      </c>
      <c r="C27" s="11">
        <f>'CEWS Calculator'!C48</f>
        <v>0</v>
      </c>
      <c r="D27" s="29">
        <f>MIN((75%*'CEWS Calculator'!D48),($D$2),IF($C27="Yes",0,(MIN(('CEWS Calculator'!D48*75%),($D$2)))))</f>
        <v>0</v>
      </c>
      <c r="E27" s="29">
        <f>MIN((75%*'CEWS Calculator'!E48),($D$2),IF($C27="Yes",0,(MIN(('CEWS Calculator'!E48*75%),($D$2)))))</f>
        <v>0</v>
      </c>
      <c r="F27" s="29">
        <f>MIN((75%*'CEWS Calculator'!F48),($D$2),IF($C27="Yes",0,(MIN(('CEWS Calculator'!F48*75%),($D$2)))))</f>
        <v>0</v>
      </c>
      <c r="G27" s="29">
        <f>MIN((75%*'CEWS Calculator'!G48),($D$2),IF($C27="Yes",0,(MIN(('CEWS Calculator'!G48*75%),($D$2)))))</f>
        <v>0</v>
      </c>
      <c r="H27" s="31">
        <f t="shared" si="0"/>
        <v>0</v>
      </c>
    </row>
    <row r="28" spans="1:8" x14ac:dyDescent="0.25">
      <c r="A28" s="7" t="str">
        <f>'CEWS Calculator'!B49</f>
        <v>Employee 13</v>
      </c>
      <c r="C28" s="11">
        <f>'CEWS Calculator'!C49</f>
        <v>0</v>
      </c>
      <c r="D28" s="29">
        <f>MIN((75%*'CEWS Calculator'!D49),($D$2),IF($C28="Yes",0,(MIN(('CEWS Calculator'!D49*75%),($D$2)))))</f>
        <v>0</v>
      </c>
      <c r="E28" s="29">
        <f>MIN((75%*'CEWS Calculator'!E49),($D$2),IF($C28="Yes",0,(MIN(('CEWS Calculator'!E49*75%),($D$2)))))</f>
        <v>0</v>
      </c>
      <c r="F28" s="29">
        <f>MIN((75%*'CEWS Calculator'!F49),($D$2),IF($C28="Yes",0,(MIN(('CEWS Calculator'!F49*75%),($D$2)))))</f>
        <v>0</v>
      </c>
      <c r="G28" s="29">
        <f>MIN((75%*'CEWS Calculator'!G49),($D$2),IF($C28="Yes",0,(MIN(('CEWS Calculator'!G49*75%),($D$2)))))</f>
        <v>0</v>
      </c>
      <c r="H28" s="31">
        <f t="shared" si="0"/>
        <v>0</v>
      </c>
    </row>
    <row r="29" spans="1:8" x14ac:dyDescent="0.25">
      <c r="A29" s="7" t="str">
        <f>'CEWS Calculator'!B50</f>
        <v>Employee 14</v>
      </c>
      <c r="C29" s="11">
        <f>'CEWS Calculator'!C50</f>
        <v>0</v>
      </c>
      <c r="D29" s="29">
        <f>MIN((75%*'CEWS Calculator'!D50),($D$2),IF($C29="Yes",0,(MIN(('CEWS Calculator'!D50*75%),($D$2)))))</f>
        <v>0</v>
      </c>
      <c r="E29" s="29">
        <f>MIN((75%*'CEWS Calculator'!E50),($D$2),IF($C29="Yes",0,(MIN(('CEWS Calculator'!E50*75%),($D$2)))))</f>
        <v>0</v>
      </c>
      <c r="F29" s="29">
        <f>MIN((75%*'CEWS Calculator'!F50),($D$2),IF($C29="Yes",0,(MIN(('CEWS Calculator'!F50*75%),($D$2)))))</f>
        <v>0</v>
      </c>
      <c r="G29" s="29">
        <f>MIN((75%*'CEWS Calculator'!G50),($D$2),IF($C29="Yes",0,(MIN(('CEWS Calculator'!G50*75%),($D$2)))))</f>
        <v>0</v>
      </c>
      <c r="H29" s="31">
        <f t="shared" si="0"/>
        <v>0</v>
      </c>
    </row>
    <row r="30" spans="1:8" x14ac:dyDescent="0.25">
      <c r="A30" s="7" t="str">
        <f>'CEWS Calculator'!B51</f>
        <v>Employee 15</v>
      </c>
      <c r="C30" s="11">
        <f>'CEWS Calculator'!C51</f>
        <v>0</v>
      </c>
      <c r="D30" s="29">
        <f>MIN((75%*'CEWS Calculator'!D51),($D$2),IF($C30="Yes",0,(MIN(('CEWS Calculator'!D51*75%),($D$2)))))</f>
        <v>0</v>
      </c>
      <c r="E30" s="29">
        <f>MIN((75%*'CEWS Calculator'!E51),($D$2),IF($C30="Yes",0,(MIN(('CEWS Calculator'!E51*75%),($D$2)))))</f>
        <v>0</v>
      </c>
      <c r="F30" s="29">
        <f>MIN((75%*'CEWS Calculator'!F51),($D$2),IF($C30="Yes",0,(MIN(('CEWS Calculator'!F51*75%),($D$2)))))</f>
        <v>0</v>
      </c>
      <c r="G30" s="29">
        <f>MIN((75%*'CEWS Calculator'!G51),($D$2),IF($C30="Yes",0,(MIN(('CEWS Calculator'!G51*75%),($D$2)))))</f>
        <v>0</v>
      </c>
      <c r="H30" s="31">
        <f t="shared" si="0"/>
        <v>0</v>
      </c>
    </row>
    <row r="31" spans="1:8" x14ac:dyDescent="0.25">
      <c r="A31" s="7" t="str">
        <f>'CEWS Calculator'!B52</f>
        <v>Employee 16</v>
      </c>
      <c r="C31" s="11">
        <f>'CEWS Calculator'!C52</f>
        <v>0</v>
      </c>
      <c r="D31" s="29">
        <f>MIN((75%*'CEWS Calculator'!D52),($D$2),IF($C31="Yes",0,(MIN(('CEWS Calculator'!D52*75%),($D$2)))))</f>
        <v>0</v>
      </c>
      <c r="E31" s="29">
        <f>MIN((75%*'CEWS Calculator'!E52),($D$2),IF($C31="Yes",0,(MIN(('CEWS Calculator'!E52*75%),($D$2)))))</f>
        <v>0</v>
      </c>
      <c r="F31" s="29">
        <f>MIN((75%*'CEWS Calculator'!F52),($D$2),IF($C31="Yes",0,(MIN(('CEWS Calculator'!F52*75%),($D$2)))))</f>
        <v>0</v>
      </c>
      <c r="G31" s="29">
        <f>MIN((75%*'CEWS Calculator'!G52),($D$2),IF($C31="Yes",0,(MIN(('CEWS Calculator'!G52*75%),($D$2)))))</f>
        <v>0</v>
      </c>
      <c r="H31" s="31">
        <f t="shared" si="0"/>
        <v>0</v>
      </c>
    </row>
    <row r="32" spans="1:8" x14ac:dyDescent="0.25">
      <c r="A32" s="7" t="str">
        <f>'CEWS Calculator'!B53</f>
        <v>Employee 17</v>
      </c>
      <c r="C32" s="11">
        <f>'CEWS Calculator'!C53</f>
        <v>0</v>
      </c>
      <c r="D32" s="29">
        <f>MIN((75%*'CEWS Calculator'!D53),($D$2),IF($C32="Yes",0,(MIN(('CEWS Calculator'!D53*75%),($D$2)))))</f>
        <v>0</v>
      </c>
      <c r="E32" s="29">
        <f>MIN((75%*'CEWS Calculator'!E53),($D$2),IF($C32="Yes",0,(MIN(('CEWS Calculator'!E53*75%),($D$2)))))</f>
        <v>0</v>
      </c>
      <c r="F32" s="29">
        <f>MIN((75%*'CEWS Calculator'!F53),($D$2),IF($C32="Yes",0,(MIN(('CEWS Calculator'!F53*75%),($D$2)))))</f>
        <v>0</v>
      </c>
      <c r="G32" s="29">
        <f>MIN((75%*'CEWS Calculator'!G53),($D$2),IF($C32="Yes",0,(MIN(('CEWS Calculator'!G53*75%),($D$2)))))</f>
        <v>0</v>
      </c>
      <c r="H32" s="31">
        <f t="shared" si="0"/>
        <v>0</v>
      </c>
    </row>
    <row r="33" spans="1:12" x14ac:dyDescent="0.25">
      <c r="A33" s="7" t="str">
        <f>'CEWS Calculator'!B54</f>
        <v>Employee 18</v>
      </c>
      <c r="C33" s="11">
        <f>'CEWS Calculator'!C54</f>
        <v>0</v>
      </c>
      <c r="D33" s="29">
        <f>MIN((75%*'CEWS Calculator'!D54),($D$2),IF($C33="Yes",0,(MIN(('CEWS Calculator'!D54*75%),($D$2)))))</f>
        <v>0</v>
      </c>
      <c r="E33" s="29">
        <f>MIN((75%*'CEWS Calculator'!E54),($D$2),IF($C33="Yes",0,(MIN(('CEWS Calculator'!E54*75%),($D$2)))))</f>
        <v>0</v>
      </c>
      <c r="F33" s="29">
        <f>MIN((75%*'CEWS Calculator'!F54),($D$2),IF($C33="Yes",0,(MIN(('CEWS Calculator'!F54*75%),($D$2)))))</f>
        <v>0</v>
      </c>
      <c r="G33" s="29">
        <f>MIN((75%*'CEWS Calculator'!G54),($D$2),IF($C33="Yes",0,(MIN(('CEWS Calculator'!G54*75%),($D$2)))))</f>
        <v>0</v>
      </c>
      <c r="H33" s="31">
        <f t="shared" si="0"/>
        <v>0</v>
      </c>
    </row>
    <row r="34" spans="1:12" x14ac:dyDescent="0.25">
      <c r="A34" s="7" t="str">
        <f>'CEWS Calculator'!B55</f>
        <v>Employee 19</v>
      </c>
      <c r="C34" s="11">
        <f>'CEWS Calculator'!C55</f>
        <v>0</v>
      </c>
      <c r="D34" s="29">
        <f>MIN((75%*'CEWS Calculator'!D55),($D$2),IF($C34="Yes",0,(MIN(('CEWS Calculator'!D55*75%),($D$2)))))</f>
        <v>0</v>
      </c>
      <c r="E34" s="29">
        <f>MIN((75%*'CEWS Calculator'!E55),($D$2),IF($C34="Yes",0,(MIN(('CEWS Calculator'!E55*75%),($D$2)))))</f>
        <v>0</v>
      </c>
      <c r="F34" s="29">
        <f>MIN((75%*'CEWS Calculator'!F55),($D$2),IF($C34="Yes",0,(MIN(('CEWS Calculator'!F55*75%),($D$2)))))</f>
        <v>0</v>
      </c>
      <c r="G34" s="29">
        <f>MIN((75%*'CEWS Calculator'!G55),($D$2),IF($C34="Yes",0,(MIN(('CEWS Calculator'!G55*75%),($D$2)))))</f>
        <v>0</v>
      </c>
      <c r="H34" s="31">
        <f t="shared" si="0"/>
        <v>0</v>
      </c>
    </row>
    <row r="35" spans="1:12" x14ac:dyDescent="0.25">
      <c r="A35" s="7" t="str">
        <f>'CEWS Calculator'!B56</f>
        <v>Employee 20</v>
      </c>
      <c r="C35" s="12">
        <f>'CEWS Calculator'!C56</f>
        <v>0</v>
      </c>
      <c r="D35" s="29">
        <f>MIN((75%*'CEWS Calculator'!D56),($D$2),IF($C35="Yes",0,(MIN(('CEWS Calculator'!D56*75%),($D$2)))))</f>
        <v>0</v>
      </c>
      <c r="E35" s="29">
        <f>MIN((75%*'CEWS Calculator'!E56),($D$2),IF($C35="Yes",0,(MIN(('CEWS Calculator'!E56*75%),($D$2)))))</f>
        <v>0</v>
      </c>
      <c r="F35" s="29">
        <f>MIN((75%*'CEWS Calculator'!F56),($D$2),IF($C35="Yes",0,(MIN(('CEWS Calculator'!F56*75%),($D$2)))))</f>
        <v>0</v>
      </c>
      <c r="G35" s="29">
        <f>MIN((75%*'CEWS Calculator'!G56),($D$2),IF($C35="Yes",0,(MIN(('CEWS Calculator'!G56*75%),($D$2)))))</f>
        <v>0</v>
      </c>
      <c r="H35" s="34">
        <f t="shared" si="0"/>
        <v>0</v>
      </c>
    </row>
    <row r="36" spans="1:12" ht="15.75" thickBot="1" x14ac:dyDescent="0.3">
      <c r="A36" s="35" t="s">
        <v>57</v>
      </c>
      <c r="B36" s="36"/>
      <c r="C36" s="36"/>
      <c r="D36" s="37">
        <f>SUM(D16:D35)</f>
        <v>0</v>
      </c>
      <c r="E36" s="37">
        <f>SUM(E16:E35)</f>
        <v>0</v>
      </c>
      <c r="F36" s="37">
        <f>SUM(F16:F35)</f>
        <v>0</v>
      </c>
      <c r="G36" s="37">
        <f>SUM(G16:G35)</f>
        <v>0</v>
      </c>
      <c r="H36" s="37">
        <f>SUM(H16:H35)</f>
        <v>0</v>
      </c>
    </row>
    <row r="38" spans="1:12" ht="18.75" x14ac:dyDescent="0.3">
      <c r="A38" s="74" t="s">
        <v>84</v>
      </c>
    </row>
    <row r="39" spans="1:12" x14ac:dyDescent="0.25">
      <c r="A39" s="3"/>
      <c r="D39" s="121" t="s">
        <v>26</v>
      </c>
      <c r="E39" s="121"/>
      <c r="F39" s="121"/>
      <c r="G39" s="121"/>
      <c r="H39" s="121"/>
    </row>
    <row r="40" spans="1:12" x14ac:dyDescent="0.25">
      <c r="D40" s="8" t="s">
        <v>12</v>
      </c>
      <c r="E40" s="8" t="s">
        <v>13</v>
      </c>
      <c r="F40" s="8" t="s">
        <v>14</v>
      </c>
      <c r="G40" s="8" t="s">
        <v>15</v>
      </c>
      <c r="H40" s="119" t="s">
        <v>57</v>
      </c>
    </row>
    <row r="41" spans="1:12" ht="27" x14ac:dyDescent="0.25">
      <c r="A41" s="1" t="s">
        <v>25</v>
      </c>
      <c r="C41" s="10" t="s">
        <v>24</v>
      </c>
      <c r="D41" s="9" t="str">
        <f>D15</f>
        <v>March 15, 2020 to March 21, 2020</v>
      </c>
      <c r="E41" s="9" t="str">
        <f t="shared" ref="E41:G41" si="1">E15</f>
        <v>March 22, 2020 to March 28, 2020</v>
      </c>
      <c r="F41" s="9" t="str">
        <f t="shared" si="1"/>
        <v>March 29, 2020 to April 4, 2020</v>
      </c>
      <c r="G41" s="9" t="str">
        <f t="shared" si="1"/>
        <v>April 5, 2020 to April 11, 2020</v>
      </c>
      <c r="H41" s="120"/>
    </row>
    <row r="42" spans="1:12" x14ac:dyDescent="0.25">
      <c r="A42" s="7" t="str">
        <f>A16</f>
        <v>John Doe</v>
      </c>
      <c r="C42" s="11">
        <f>C16</f>
        <v>0</v>
      </c>
      <c r="D42" s="29">
        <f>MIN(IF(ISBLANK('CEWS Calculator'!D37),0,'CEWS Calculator'!D37),75%*'CEWS Calculator'!$M37,$D$2)</f>
        <v>0</v>
      </c>
      <c r="E42" s="29">
        <f>MIN(IF(ISBLANK('CEWS Calculator'!E37),0,'CEWS Calculator'!E37),75%*'CEWS Calculator'!$M37,$D$2)</f>
        <v>0</v>
      </c>
      <c r="F42" s="29">
        <f>MIN(IF(ISBLANK('CEWS Calculator'!F37),0,'CEWS Calculator'!F37),75%*'CEWS Calculator'!$M37,$D$2)</f>
        <v>0</v>
      </c>
      <c r="G42" s="29">
        <f>MIN(IF(ISBLANK('CEWS Calculator'!G37),0,'CEWS Calculator'!G37),75%*'CEWS Calculator'!$M37,$D$2)</f>
        <v>0</v>
      </c>
      <c r="H42" s="31">
        <f>SUM(D42:G42)</f>
        <v>0</v>
      </c>
    </row>
    <row r="43" spans="1:12" x14ac:dyDescent="0.25">
      <c r="A43" s="7" t="str">
        <f t="shared" ref="A43:A61" si="2">A17</f>
        <v>Jane Doe</v>
      </c>
      <c r="C43" s="11">
        <f t="shared" ref="C43:C61" si="3">C17</f>
        <v>0</v>
      </c>
      <c r="D43" s="29">
        <f>MIN(IF(ISBLANK('CEWS Calculator'!D38),0,'CEWS Calculator'!D38),75%*'CEWS Calculator'!$M38,$D$2)</f>
        <v>0</v>
      </c>
      <c r="E43" s="29">
        <f>MIN(IF(ISBLANK('CEWS Calculator'!E38),0,'CEWS Calculator'!E38),75%*'CEWS Calculator'!$M38,$D$2)</f>
        <v>0</v>
      </c>
      <c r="F43" s="29">
        <f>MIN(IF(ISBLANK('CEWS Calculator'!F38),0,'CEWS Calculator'!F38),75%*'CEWS Calculator'!$M38,$D$2)</f>
        <v>0</v>
      </c>
      <c r="G43" s="29">
        <f>MIN(IF(ISBLANK('CEWS Calculator'!G38),0,'CEWS Calculator'!G38),75%*'CEWS Calculator'!$M38,$D$2)</f>
        <v>0</v>
      </c>
      <c r="H43" s="31">
        <f t="shared" ref="H43:H61" si="4">SUM(D43:G43)</f>
        <v>0</v>
      </c>
    </row>
    <row r="44" spans="1:12" x14ac:dyDescent="0.25">
      <c r="A44" s="7" t="str">
        <f t="shared" si="2"/>
        <v>Employee 3</v>
      </c>
      <c r="C44" s="11">
        <f t="shared" si="3"/>
        <v>0</v>
      </c>
      <c r="D44" s="29">
        <f>MIN(IF(ISBLANK('CEWS Calculator'!D39),0,'CEWS Calculator'!D39),75%*'CEWS Calculator'!$M39,$D$2)</f>
        <v>0</v>
      </c>
      <c r="E44" s="29">
        <f>MIN(IF(ISBLANK('CEWS Calculator'!E39),0,'CEWS Calculator'!E39),75%*'CEWS Calculator'!$M39,$D$2)</f>
        <v>0</v>
      </c>
      <c r="F44" s="29">
        <f>MIN(IF(ISBLANK('CEWS Calculator'!F39),0,'CEWS Calculator'!F39),75%*'CEWS Calculator'!$M39,$D$2)</f>
        <v>0</v>
      </c>
      <c r="G44" s="29">
        <f>MIN(IF(ISBLANK('CEWS Calculator'!G39),0,'CEWS Calculator'!G39),75%*'CEWS Calculator'!$M39,$D$2)</f>
        <v>0</v>
      </c>
      <c r="H44" s="31">
        <f t="shared" si="4"/>
        <v>0</v>
      </c>
      <c r="L44">
        <f>MIN(75%*'CEWS Calculator'!E42,847,IF('CEWS Calculator'!C42="Yes",0,MIN(75%*'CEWS Calculator'!E42,847)))</f>
        <v>0</v>
      </c>
    </row>
    <row r="45" spans="1:12" x14ac:dyDescent="0.25">
      <c r="A45" s="7" t="str">
        <f t="shared" si="2"/>
        <v>Employee 4</v>
      </c>
      <c r="C45" s="11">
        <f t="shared" si="3"/>
        <v>0</v>
      </c>
      <c r="D45" s="29">
        <f>MIN(IF(ISBLANK('CEWS Calculator'!D40),0,'CEWS Calculator'!D40),75%*'CEWS Calculator'!$M40,$D$2)</f>
        <v>0</v>
      </c>
      <c r="E45" s="29">
        <f>MIN(IF(ISBLANK('CEWS Calculator'!E40),0,'CEWS Calculator'!E40),75%*'CEWS Calculator'!$M40,$D$2)</f>
        <v>0</v>
      </c>
      <c r="F45" s="29">
        <f>MIN(IF(ISBLANK('CEWS Calculator'!F40),0,'CEWS Calculator'!F40),75%*'CEWS Calculator'!$M40,$D$2)</f>
        <v>0</v>
      </c>
      <c r="G45" s="29">
        <f>MIN(IF(ISBLANK('CEWS Calculator'!G40),0,'CEWS Calculator'!G40),75%*'CEWS Calculator'!$M40,$D$2)</f>
        <v>0</v>
      </c>
      <c r="H45" s="31">
        <f t="shared" si="4"/>
        <v>0</v>
      </c>
    </row>
    <row r="46" spans="1:12" x14ac:dyDescent="0.25">
      <c r="A46" s="7" t="str">
        <f t="shared" si="2"/>
        <v>Employee 5</v>
      </c>
      <c r="C46" s="11">
        <f t="shared" si="3"/>
        <v>0</v>
      </c>
      <c r="D46" s="29">
        <f>MIN(IF(ISBLANK('CEWS Calculator'!D41),0,'CEWS Calculator'!D41),75%*'CEWS Calculator'!$M41,$D$2)</f>
        <v>0</v>
      </c>
      <c r="E46" s="29">
        <f>MIN(IF(ISBLANK('CEWS Calculator'!E41),0,'CEWS Calculator'!E41),75%*'CEWS Calculator'!$M41,$D$2)</f>
        <v>0</v>
      </c>
      <c r="F46" s="29">
        <f>MIN(IF(ISBLANK('CEWS Calculator'!F41),0,'CEWS Calculator'!F41),75%*'CEWS Calculator'!$M41,$D$2)</f>
        <v>0</v>
      </c>
      <c r="G46" s="29">
        <f>MIN(IF(ISBLANK('CEWS Calculator'!G41),0,'CEWS Calculator'!G41),75%*'CEWS Calculator'!$M41,$D$2)</f>
        <v>0</v>
      </c>
      <c r="H46" s="31">
        <f t="shared" si="4"/>
        <v>0</v>
      </c>
    </row>
    <row r="47" spans="1:12" x14ac:dyDescent="0.25">
      <c r="A47" s="7" t="str">
        <f t="shared" si="2"/>
        <v>Employee 6</v>
      </c>
      <c r="C47" s="11">
        <f t="shared" si="3"/>
        <v>0</v>
      </c>
      <c r="D47" s="29">
        <f>MIN(IF(ISBLANK('CEWS Calculator'!D42),0,'CEWS Calculator'!D42),75%*'CEWS Calculator'!$M42,$D$2)</f>
        <v>0</v>
      </c>
      <c r="E47" s="29">
        <f>MIN(IF(ISBLANK('CEWS Calculator'!E42),0,'CEWS Calculator'!E42),75%*'CEWS Calculator'!$M42,$D$2)</f>
        <v>0</v>
      </c>
      <c r="F47" s="29">
        <f>MIN(IF(ISBLANK('CEWS Calculator'!F42),0,'CEWS Calculator'!F42),75%*'CEWS Calculator'!$M42,$D$2)</f>
        <v>0</v>
      </c>
      <c r="G47" s="29">
        <f>MIN(IF(ISBLANK('CEWS Calculator'!G42),0,'CEWS Calculator'!G42),75%*'CEWS Calculator'!$M42,$D$2)</f>
        <v>0</v>
      </c>
      <c r="H47" s="31">
        <f t="shared" si="4"/>
        <v>0</v>
      </c>
    </row>
    <row r="48" spans="1:12" x14ac:dyDescent="0.25">
      <c r="A48" s="7" t="str">
        <f t="shared" si="2"/>
        <v>Employee 7</v>
      </c>
      <c r="C48" s="11">
        <f t="shared" si="3"/>
        <v>0</v>
      </c>
      <c r="D48" s="29">
        <f>MIN(IF(ISBLANK('CEWS Calculator'!D43),0,'CEWS Calculator'!D43),75%*'CEWS Calculator'!$M43,$D$2)</f>
        <v>0</v>
      </c>
      <c r="E48" s="29">
        <f>MIN(IF(ISBLANK('CEWS Calculator'!E43),0,'CEWS Calculator'!E43),75%*'CEWS Calculator'!$M43,$D$2)</f>
        <v>0</v>
      </c>
      <c r="F48" s="29">
        <f>MIN(IF(ISBLANK('CEWS Calculator'!F43),0,'CEWS Calculator'!F43),75%*'CEWS Calculator'!$M43,$D$2)</f>
        <v>0</v>
      </c>
      <c r="G48" s="29">
        <f>MIN(IF(ISBLANK('CEWS Calculator'!G43),0,'CEWS Calculator'!G43),75%*'CEWS Calculator'!$M43,$D$2)</f>
        <v>0</v>
      </c>
      <c r="H48" s="31">
        <f t="shared" si="4"/>
        <v>0</v>
      </c>
    </row>
    <row r="49" spans="1:8" x14ac:dyDescent="0.25">
      <c r="A49" s="7" t="str">
        <f t="shared" si="2"/>
        <v>Employee 8</v>
      </c>
      <c r="C49" s="11">
        <f t="shared" si="3"/>
        <v>0</v>
      </c>
      <c r="D49" s="29">
        <f>MIN(IF(ISBLANK('CEWS Calculator'!D44),0,'CEWS Calculator'!D44),75%*'CEWS Calculator'!$M44,$D$2)</f>
        <v>0</v>
      </c>
      <c r="E49" s="29">
        <f>MIN(IF(ISBLANK('CEWS Calculator'!E44),0,'CEWS Calculator'!E44),75%*'CEWS Calculator'!$M44,$D$2)</f>
        <v>0</v>
      </c>
      <c r="F49" s="29">
        <f>MIN(IF(ISBLANK('CEWS Calculator'!F44),0,'CEWS Calculator'!F44),75%*'CEWS Calculator'!$M44,$D$2)</f>
        <v>0</v>
      </c>
      <c r="G49" s="29">
        <f>MIN(IF(ISBLANK('CEWS Calculator'!G44),0,'CEWS Calculator'!G44),75%*'CEWS Calculator'!$M44,$D$2)</f>
        <v>0</v>
      </c>
      <c r="H49" s="31">
        <f t="shared" si="4"/>
        <v>0</v>
      </c>
    </row>
    <row r="50" spans="1:8" x14ac:dyDescent="0.25">
      <c r="A50" s="7" t="str">
        <f t="shared" si="2"/>
        <v>Employee 9</v>
      </c>
      <c r="C50" s="11">
        <f t="shared" si="3"/>
        <v>0</v>
      </c>
      <c r="D50" s="29">
        <f>MIN(IF(ISBLANK('CEWS Calculator'!D45),0,'CEWS Calculator'!D45),75%*'CEWS Calculator'!$M45,$D$2)</f>
        <v>0</v>
      </c>
      <c r="E50" s="29">
        <f>MIN(IF(ISBLANK('CEWS Calculator'!E45),0,'CEWS Calculator'!E45),75%*'CEWS Calculator'!$M45,$D$2)</f>
        <v>0</v>
      </c>
      <c r="F50" s="29">
        <f>MIN(IF(ISBLANK('CEWS Calculator'!F45),0,'CEWS Calculator'!F45),75%*'CEWS Calculator'!$M45,$D$2)</f>
        <v>0</v>
      </c>
      <c r="G50" s="29">
        <f>MIN(IF(ISBLANK('CEWS Calculator'!G45),0,'CEWS Calculator'!G45),75%*'CEWS Calculator'!$M45,$D$2)</f>
        <v>0</v>
      </c>
      <c r="H50" s="31">
        <f t="shared" si="4"/>
        <v>0</v>
      </c>
    </row>
    <row r="51" spans="1:8" x14ac:dyDescent="0.25">
      <c r="A51" s="7" t="str">
        <f t="shared" si="2"/>
        <v>Employee 10</v>
      </c>
      <c r="C51" s="11">
        <f t="shared" si="3"/>
        <v>0</v>
      </c>
      <c r="D51" s="29">
        <f>MIN(IF(ISBLANK('CEWS Calculator'!D46),0,'CEWS Calculator'!D46),75%*'CEWS Calculator'!$M46,$D$2)</f>
        <v>0</v>
      </c>
      <c r="E51" s="29">
        <f>MIN(IF(ISBLANK('CEWS Calculator'!E46),0,'CEWS Calculator'!E46),75%*'CEWS Calculator'!$M46,$D$2)</f>
        <v>0</v>
      </c>
      <c r="F51" s="29">
        <f>MIN(IF(ISBLANK('CEWS Calculator'!F46),0,'CEWS Calculator'!F46),75%*'CEWS Calculator'!$M46,$D$2)</f>
        <v>0</v>
      </c>
      <c r="G51" s="29">
        <f>MIN(IF(ISBLANK('CEWS Calculator'!G46),0,'CEWS Calculator'!G46),75%*'CEWS Calculator'!$M46,$D$2)</f>
        <v>0</v>
      </c>
      <c r="H51" s="31">
        <f t="shared" si="4"/>
        <v>0</v>
      </c>
    </row>
    <row r="52" spans="1:8" x14ac:dyDescent="0.25">
      <c r="A52" s="7" t="str">
        <f t="shared" si="2"/>
        <v>Employee 11</v>
      </c>
      <c r="C52" s="11">
        <f t="shared" si="3"/>
        <v>0</v>
      </c>
      <c r="D52" s="29">
        <f>MIN(IF(ISBLANK('CEWS Calculator'!D47),0,'CEWS Calculator'!D47),75%*'CEWS Calculator'!$M47,$D$2)</f>
        <v>0</v>
      </c>
      <c r="E52" s="29">
        <f>MIN(IF(ISBLANK('CEWS Calculator'!E47),0,'CEWS Calculator'!E47),75%*'CEWS Calculator'!$M47,$D$2)</f>
        <v>0</v>
      </c>
      <c r="F52" s="29">
        <f>MIN(IF(ISBLANK('CEWS Calculator'!F47),0,'CEWS Calculator'!F47),75%*'CEWS Calculator'!$M47,$D$2)</f>
        <v>0</v>
      </c>
      <c r="G52" s="29">
        <f>MIN(IF(ISBLANK('CEWS Calculator'!G47),0,'CEWS Calculator'!G47),75%*'CEWS Calculator'!$M47,$D$2)</f>
        <v>0</v>
      </c>
      <c r="H52" s="31">
        <f t="shared" si="4"/>
        <v>0</v>
      </c>
    </row>
    <row r="53" spans="1:8" x14ac:dyDescent="0.25">
      <c r="A53" s="7" t="str">
        <f t="shared" si="2"/>
        <v>Employee 12</v>
      </c>
      <c r="C53" s="11">
        <f t="shared" si="3"/>
        <v>0</v>
      </c>
      <c r="D53" s="29">
        <f>MIN(IF(ISBLANK('CEWS Calculator'!D48),0,'CEWS Calculator'!D48),75%*'CEWS Calculator'!$M48,$D$2)</f>
        <v>0</v>
      </c>
      <c r="E53" s="29">
        <f>MIN(IF(ISBLANK('CEWS Calculator'!E48),0,'CEWS Calculator'!E48),75%*'CEWS Calculator'!$M48,$D$2)</f>
        <v>0</v>
      </c>
      <c r="F53" s="29">
        <f>MIN(IF(ISBLANK('CEWS Calculator'!F48),0,'CEWS Calculator'!F48),75%*'CEWS Calculator'!$M48,$D$2)</f>
        <v>0</v>
      </c>
      <c r="G53" s="29">
        <f>MIN(IF(ISBLANK('CEWS Calculator'!G48),0,'CEWS Calculator'!G48),75%*'CEWS Calculator'!$M48,$D$2)</f>
        <v>0</v>
      </c>
      <c r="H53" s="31">
        <f t="shared" si="4"/>
        <v>0</v>
      </c>
    </row>
    <row r="54" spans="1:8" x14ac:dyDescent="0.25">
      <c r="A54" s="7" t="str">
        <f t="shared" si="2"/>
        <v>Employee 13</v>
      </c>
      <c r="C54" s="11">
        <f t="shared" si="3"/>
        <v>0</v>
      </c>
      <c r="D54" s="29">
        <f>MIN(IF(ISBLANK('CEWS Calculator'!D49),0,'CEWS Calculator'!D49),75%*'CEWS Calculator'!$M49,$D$2)</f>
        <v>0</v>
      </c>
      <c r="E54" s="29">
        <f>MIN(IF(ISBLANK('CEWS Calculator'!E49),0,'CEWS Calculator'!E49),75%*'CEWS Calculator'!$M49,$D$2)</f>
        <v>0</v>
      </c>
      <c r="F54" s="29">
        <f>MIN(IF(ISBLANK('CEWS Calculator'!F49),0,'CEWS Calculator'!F49),75%*'CEWS Calculator'!$M49,$D$2)</f>
        <v>0</v>
      </c>
      <c r="G54" s="29">
        <f>MIN(IF(ISBLANK('CEWS Calculator'!G49),0,'CEWS Calculator'!G49),75%*'CEWS Calculator'!$M49,$D$2)</f>
        <v>0</v>
      </c>
      <c r="H54" s="31">
        <f t="shared" si="4"/>
        <v>0</v>
      </c>
    </row>
    <row r="55" spans="1:8" x14ac:dyDescent="0.25">
      <c r="A55" s="7" t="str">
        <f t="shared" si="2"/>
        <v>Employee 14</v>
      </c>
      <c r="C55" s="11">
        <f t="shared" si="3"/>
        <v>0</v>
      </c>
      <c r="D55" s="29">
        <f>MIN(IF(ISBLANK('CEWS Calculator'!D50),0,'CEWS Calculator'!D50),75%*'CEWS Calculator'!$M50,$D$2)</f>
        <v>0</v>
      </c>
      <c r="E55" s="29">
        <f>MIN(IF(ISBLANK('CEWS Calculator'!E50),0,'CEWS Calculator'!E50),75%*'CEWS Calculator'!$M50,$D$2)</f>
        <v>0</v>
      </c>
      <c r="F55" s="29">
        <f>MIN(IF(ISBLANK('CEWS Calculator'!F50),0,'CEWS Calculator'!F50),75%*'CEWS Calculator'!$M50,$D$2)</f>
        <v>0</v>
      </c>
      <c r="G55" s="29">
        <f>MIN(IF(ISBLANK('CEWS Calculator'!G50),0,'CEWS Calculator'!G50),75%*'CEWS Calculator'!$M50,$D$2)</f>
        <v>0</v>
      </c>
      <c r="H55" s="31">
        <f t="shared" si="4"/>
        <v>0</v>
      </c>
    </row>
    <row r="56" spans="1:8" x14ac:dyDescent="0.25">
      <c r="A56" s="7" t="str">
        <f t="shared" si="2"/>
        <v>Employee 15</v>
      </c>
      <c r="C56" s="11">
        <f t="shared" si="3"/>
        <v>0</v>
      </c>
      <c r="D56" s="29">
        <f>MIN(IF(ISBLANK('CEWS Calculator'!D51),0,'CEWS Calculator'!D51),75%*'CEWS Calculator'!$M51,$D$2)</f>
        <v>0</v>
      </c>
      <c r="E56" s="29">
        <f>MIN(IF(ISBLANK('CEWS Calculator'!E51),0,'CEWS Calculator'!E51),75%*'CEWS Calculator'!$M51,$D$2)</f>
        <v>0</v>
      </c>
      <c r="F56" s="29">
        <f>MIN(IF(ISBLANK('CEWS Calculator'!F51),0,'CEWS Calculator'!F51),75%*'CEWS Calculator'!$M51,$D$2)</f>
        <v>0</v>
      </c>
      <c r="G56" s="29">
        <f>MIN(IF(ISBLANK('CEWS Calculator'!G51),0,'CEWS Calculator'!G51),75%*'CEWS Calculator'!$M51,$D$2)</f>
        <v>0</v>
      </c>
      <c r="H56" s="31">
        <f t="shared" si="4"/>
        <v>0</v>
      </c>
    </row>
    <row r="57" spans="1:8" x14ac:dyDescent="0.25">
      <c r="A57" s="7" t="str">
        <f t="shared" si="2"/>
        <v>Employee 16</v>
      </c>
      <c r="C57" s="11">
        <f t="shared" si="3"/>
        <v>0</v>
      </c>
      <c r="D57" s="29">
        <f>MIN(IF(ISBLANK('CEWS Calculator'!D52),0,'CEWS Calculator'!D52),75%*'CEWS Calculator'!$M52,$D$2)</f>
        <v>0</v>
      </c>
      <c r="E57" s="29">
        <f>MIN(IF(ISBLANK('CEWS Calculator'!E52),0,'CEWS Calculator'!E52),75%*'CEWS Calculator'!$M52,$D$2)</f>
        <v>0</v>
      </c>
      <c r="F57" s="29">
        <f>MIN(IF(ISBLANK('CEWS Calculator'!F52),0,'CEWS Calculator'!F52),75%*'CEWS Calculator'!$M52,$D$2)</f>
        <v>0</v>
      </c>
      <c r="G57" s="29">
        <f>MIN(IF(ISBLANK('CEWS Calculator'!G52),0,'CEWS Calculator'!G52),75%*'CEWS Calculator'!$M52,$D$2)</f>
        <v>0</v>
      </c>
      <c r="H57" s="31">
        <f t="shared" si="4"/>
        <v>0</v>
      </c>
    </row>
    <row r="58" spans="1:8" x14ac:dyDescent="0.25">
      <c r="A58" s="7" t="str">
        <f t="shared" si="2"/>
        <v>Employee 17</v>
      </c>
      <c r="C58" s="11">
        <f t="shared" si="3"/>
        <v>0</v>
      </c>
      <c r="D58" s="29">
        <f>MIN(IF(ISBLANK('CEWS Calculator'!D53),0,'CEWS Calculator'!D53),75%*'CEWS Calculator'!$M53,$D$2)</f>
        <v>0</v>
      </c>
      <c r="E58" s="29">
        <f>MIN(IF(ISBLANK('CEWS Calculator'!E53),0,'CEWS Calculator'!E53),75%*'CEWS Calculator'!$M53,$D$2)</f>
        <v>0</v>
      </c>
      <c r="F58" s="29">
        <f>MIN(IF(ISBLANK('CEWS Calculator'!F53),0,'CEWS Calculator'!F53),75%*'CEWS Calculator'!$M53,$D$2)</f>
        <v>0</v>
      </c>
      <c r="G58" s="29">
        <f>MIN(IF(ISBLANK('CEWS Calculator'!G53),0,'CEWS Calculator'!G53),75%*'CEWS Calculator'!$M53,$D$2)</f>
        <v>0</v>
      </c>
      <c r="H58" s="31">
        <f t="shared" si="4"/>
        <v>0</v>
      </c>
    </row>
    <row r="59" spans="1:8" x14ac:dyDescent="0.25">
      <c r="A59" s="7" t="str">
        <f t="shared" si="2"/>
        <v>Employee 18</v>
      </c>
      <c r="C59" s="11">
        <f t="shared" si="3"/>
        <v>0</v>
      </c>
      <c r="D59" s="29">
        <f>MIN(IF(ISBLANK('CEWS Calculator'!D54),0,'CEWS Calculator'!D54),75%*'CEWS Calculator'!$M54,$D$2)</f>
        <v>0</v>
      </c>
      <c r="E59" s="29">
        <f>MIN(IF(ISBLANK('CEWS Calculator'!E54),0,'CEWS Calculator'!E54),75%*'CEWS Calculator'!$M54,$D$2)</f>
        <v>0</v>
      </c>
      <c r="F59" s="29">
        <f>MIN(IF(ISBLANK('CEWS Calculator'!F54),0,'CEWS Calculator'!F54),75%*'CEWS Calculator'!$M54,$D$2)</f>
        <v>0</v>
      </c>
      <c r="G59" s="29">
        <f>MIN(IF(ISBLANK('CEWS Calculator'!G54),0,'CEWS Calculator'!G54),75%*'CEWS Calculator'!$M54,$D$2)</f>
        <v>0</v>
      </c>
      <c r="H59" s="31">
        <f t="shared" si="4"/>
        <v>0</v>
      </c>
    </row>
    <row r="60" spans="1:8" x14ac:dyDescent="0.25">
      <c r="A60" s="7" t="str">
        <f t="shared" si="2"/>
        <v>Employee 19</v>
      </c>
      <c r="C60" s="11">
        <f t="shared" si="3"/>
        <v>0</v>
      </c>
      <c r="D60" s="29">
        <f>MIN(IF(ISBLANK('CEWS Calculator'!D55),0,'CEWS Calculator'!D55),75%*'CEWS Calculator'!$M55,$D$2)</f>
        <v>0</v>
      </c>
      <c r="E60" s="29">
        <f>MIN(IF(ISBLANK('CEWS Calculator'!E55),0,'CEWS Calculator'!E55),75%*'CEWS Calculator'!$M55,$D$2)</f>
        <v>0</v>
      </c>
      <c r="F60" s="29">
        <f>MIN(IF(ISBLANK('CEWS Calculator'!F55),0,'CEWS Calculator'!F55),75%*'CEWS Calculator'!$M55,$D$2)</f>
        <v>0</v>
      </c>
      <c r="G60" s="29">
        <f>MIN(IF(ISBLANK('CEWS Calculator'!G55),0,'CEWS Calculator'!G55),75%*'CEWS Calculator'!$M55,$D$2)</f>
        <v>0</v>
      </c>
      <c r="H60" s="31">
        <f t="shared" si="4"/>
        <v>0</v>
      </c>
    </row>
    <row r="61" spans="1:8" x14ac:dyDescent="0.25">
      <c r="A61" s="7" t="str">
        <f t="shared" si="2"/>
        <v>Employee 20</v>
      </c>
      <c r="C61" s="11">
        <f t="shared" si="3"/>
        <v>0</v>
      </c>
      <c r="D61" s="29">
        <f>MIN(IF(ISBLANK('CEWS Calculator'!D56),0,'CEWS Calculator'!D56),75%*'CEWS Calculator'!$M56,$D$2)</f>
        <v>0</v>
      </c>
      <c r="E61" s="29">
        <f>MIN(IF(ISBLANK('CEWS Calculator'!E56),0,'CEWS Calculator'!E56),75%*'CEWS Calculator'!$M56,$D$2)</f>
        <v>0</v>
      </c>
      <c r="F61" s="29">
        <f>MIN(IF(ISBLANK('CEWS Calculator'!F56),0,'CEWS Calculator'!F56),75%*'CEWS Calculator'!$M56,$D$2)</f>
        <v>0</v>
      </c>
      <c r="G61" s="29">
        <f>MIN(IF(ISBLANK('CEWS Calculator'!G56),0,'CEWS Calculator'!G56),75%*'CEWS Calculator'!$M56,$D$2)</f>
        <v>0</v>
      </c>
      <c r="H61" s="34">
        <f t="shared" si="4"/>
        <v>0</v>
      </c>
    </row>
    <row r="62" spans="1:8" ht="15.75" thickBot="1" x14ac:dyDescent="0.3">
      <c r="A62" s="35" t="s">
        <v>57</v>
      </c>
      <c r="B62" s="36"/>
      <c r="C62" s="36"/>
      <c r="D62" s="37">
        <f>SUM(D42:D61)</f>
        <v>0</v>
      </c>
      <c r="E62" s="37">
        <f>SUM(E42:E61)</f>
        <v>0</v>
      </c>
      <c r="F62" s="37">
        <f>SUM(F42:F61)</f>
        <v>0</v>
      </c>
      <c r="G62" s="37">
        <f>SUM(G42:G61)</f>
        <v>0</v>
      </c>
      <c r="H62" s="37">
        <f>SUM(H42:H61)</f>
        <v>0</v>
      </c>
    </row>
    <row r="65" spans="1:8" x14ac:dyDescent="0.25">
      <c r="A65" s="6" t="s">
        <v>85</v>
      </c>
      <c r="D65" s="121" t="s">
        <v>26</v>
      </c>
      <c r="E65" s="121"/>
      <c r="F65" s="121"/>
      <c r="G65" s="121"/>
      <c r="H65" s="121"/>
    </row>
    <row r="66" spans="1:8" x14ac:dyDescent="0.25">
      <c r="D66" s="8" t="s">
        <v>12</v>
      </c>
      <c r="E66" s="8" t="s">
        <v>13</v>
      </c>
      <c r="F66" s="8" t="s">
        <v>14</v>
      </c>
      <c r="G66" s="8" t="s">
        <v>15</v>
      </c>
      <c r="H66" s="119" t="s">
        <v>57</v>
      </c>
    </row>
    <row r="67" spans="1:8" ht="27" x14ac:dyDescent="0.25">
      <c r="A67" s="1" t="s">
        <v>25</v>
      </c>
      <c r="C67" s="10" t="s">
        <v>24</v>
      </c>
      <c r="D67" s="9" t="str">
        <f>D41</f>
        <v>March 15, 2020 to March 21, 2020</v>
      </c>
      <c r="E67" s="9" t="str">
        <f t="shared" ref="E67:G67" si="5">E41</f>
        <v>March 22, 2020 to March 28, 2020</v>
      </c>
      <c r="F67" s="9" t="str">
        <f t="shared" si="5"/>
        <v>March 29, 2020 to April 4, 2020</v>
      </c>
      <c r="G67" s="9" t="str">
        <f t="shared" si="5"/>
        <v>April 5, 2020 to April 11, 2020</v>
      </c>
      <c r="H67" s="120"/>
    </row>
    <row r="68" spans="1:8" x14ac:dyDescent="0.25">
      <c r="A68" s="7" t="str">
        <f>A42</f>
        <v>John Doe</v>
      </c>
      <c r="C68" s="11">
        <f>C42</f>
        <v>0</v>
      </c>
      <c r="D68" s="29">
        <f>MAX(D16,D42)</f>
        <v>0</v>
      </c>
      <c r="E68" s="29">
        <f t="shared" ref="E68:G68" si="6">MAX(E16,E42)</f>
        <v>0</v>
      </c>
      <c r="F68" s="29">
        <f t="shared" si="6"/>
        <v>0</v>
      </c>
      <c r="G68" s="29">
        <f t="shared" si="6"/>
        <v>0</v>
      </c>
      <c r="H68" s="31">
        <f>SUM(D68:G68)</f>
        <v>0</v>
      </c>
    </row>
    <row r="69" spans="1:8" x14ac:dyDescent="0.25">
      <c r="A69" s="7" t="str">
        <f t="shared" ref="A69:A87" si="7">A43</f>
        <v>Jane Doe</v>
      </c>
      <c r="C69" s="11">
        <f t="shared" ref="C69:C87" si="8">C43</f>
        <v>0</v>
      </c>
      <c r="D69" s="29">
        <f t="shared" ref="D69:G69" si="9">MAX(D17,D43)</f>
        <v>0</v>
      </c>
      <c r="E69" s="29">
        <f t="shared" si="9"/>
        <v>0</v>
      </c>
      <c r="F69" s="29">
        <f t="shared" si="9"/>
        <v>0</v>
      </c>
      <c r="G69" s="29">
        <f t="shared" si="9"/>
        <v>0</v>
      </c>
      <c r="H69" s="31">
        <f t="shared" ref="H69:H87" si="10">SUM(D69:G69)</f>
        <v>0</v>
      </c>
    </row>
    <row r="70" spans="1:8" x14ac:dyDescent="0.25">
      <c r="A70" s="7" t="str">
        <f t="shared" si="7"/>
        <v>Employee 3</v>
      </c>
      <c r="C70" s="11">
        <f t="shared" si="8"/>
        <v>0</v>
      </c>
      <c r="D70" s="29">
        <f t="shared" ref="D70:G70" si="11">MAX(D18,D44)</f>
        <v>0</v>
      </c>
      <c r="E70" s="29">
        <f t="shared" si="11"/>
        <v>0</v>
      </c>
      <c r="F70" s="29">
        <f t="shared" si="11"/>
        <v>0</v>
      </c>
      <c r="G70" s="29">
        <f t="shared" si="11"/>
        <v>0</v>
      </c>
      <c r="H70" s="31">
        <f t="shared" si="10"/>
        <v>0</v>
      </c>
    </row>
    <row r="71" spans="1:8" x14ac:dyDescent="0.25">
      <c r="A71" s="7" t="str">
        <f t="shared" si="7"/>
        <v>Employee 4</v>
      </c>
      <c r="C71" s="11">
        <f t="shared" si="8"/>
        <v>0</v>
      </c>
      <c r="D71" s="29">
        <f t="shared" ref="D71:G71" si="12">MAX(D19,D45)</f>
        <v>0</v>
      </c>
      <c r="E71" s="29">
        <f t="shared" si="12"/>
        <v>0</v>
      </c>
      <c r="F71" s="29">
        <f t="shared" si="12"/>
        <v>0</v>
      </c>
      <c r="G71" s="29">
        <f t="shared" si="12"/>
        <v>0</v>
      </c>
      <c r="H71" s="31">
        <f t="shared" si="10"/>
        <v>0</v>
      </c>
    </row>
    <row r="72" spans="1:8" x14ac:dyDescent="0.25">
      <c r="A72" s="7" t="str">
        <f t="shared" si="7"/>
        <v>Employee 5</v>
      </c>
      <c r="C72" s="11">
        <f t="shared" si="8"/>
        <v>0</v>
      </c>
      <c r="D72" s="29">
        <f t="shared" ref="D72:G72" si="13">MAX(D20,D46)</f>
        <v>0</v>
      </c>
      <c r="E72" s="29">
        <f t="shared" si="13"/>
        <v>0</v>
      </c>
      <c r="F72" s="29">
        <f t="shared" si="13"/>
        <v>0</v>
      </c>
      <c r="G72" s="29">
        <f t="shared" si="13"/>
        <v>0</v>
      </c>
      <c r="H72" s="31">
        <f t="shared" si="10"/>
        <v>0</v>
      </c>
    </row>
    <row r="73" spans="1:8" x14ac:dyDescent="0.25">
      <c r="A73" s="7" t="str">
        <f t="shared" si="7"/>
        <v>Employee 6</v>
      </c>
      <c r="C73" s="11">
        <f t="shared" si="8"/>
        <v>0</v>
      </c>
      <c r="D73" s="29">
        <f t="shared" ref="D73:G73" si="14">MAX(D21,D47)</f>
        <v>0</v>
      </c>
      <c r="E73" s="29">
        <f t="shared" si="14"/>
        <v>0</v>
      </c>
      <c r="F73" s="29">
        <f t="shared" si="14"/>
        <v>0</v>
      </c>
      <c r="G73" s="29">
        <f t="shared" si="14"/>
        <v>0</v>
      </c>
      <c r="H73" s="31">
        <f t="shared" si="10"/>
        <v>0</v>
      </c>
    </row>
    <row r="74" spans="1:8" x14ac:dyDescent="0.25">
      <c r="A74" s="7" t="str">
        <f t="shared" si="7"/>
        <v>Employee 7</v>
      </c>
      <c r="C74" s="11">
        <f t="shared" si="8"/>
        <v>0</v>
      </c>
      <c r="D74" s="29">
        <f t="shared" ref="D74:G74" si="15">MAX(D22,D48)</f>
        <v>0</v>
      </c>
      <c r="E74" s="29">
        <f t="shared" si="15"/>
        <v>0</v>
      </c>
      <c r="F74" s="29">
        <f t="shared" si="15"/>
        <v>0</v>
      </c>
      <c r="G74" s="29">
        <f t="shared" si="15"/>
        <v>0</v>
      </c>
      <c r="H74" s="31">
        <f t="shared" si="10"/>
        <v>0</v>
      </c>
    </row>
    <row r="75" spans="1:8" x14ac:dyDescent="0.25">
      <c r="A75" s="7" t="str">
        <f t="shared" si="7"/>
        <v>Employee 8</v>
      </c>
      <c r="C75" s="11">
        <f t="shared" si="8"/>
        <v>0</v>
      </c>
      <c r="D75" s="29">
        <f t="shared" ref="D75:G75" si="16">MAX(D23,D49)</f>
        <v>0</v>
      </c>
      <c r="E75" s="29">
        <f t="shared" si="16"/>
        <v>0</v>
      </c>
      <c r="F75" s="29">
        <f t="shared" si="16"/>
        <v>0</v>
      </c>
      <c r="G75" s="29">
        <f t="shared" si="16"/>
        <v>0</v>
      </c>
      <c r="H75" s="31">
        <f t="shared" si="10"/>
        <v>0</v>
      </c>
    </row>
    <row r="76" spans="1:8" x14ac:dyDescent="0.25">
      <c r="A76" s="7" t="str">
        <f t="shared" si="7"/>
        <v>Employee 9</v>
      </c>
      <c r="C76" s="11">
        <f t="shared" si="8"/>
        <v>0</v>
      </c>
      <c r="D76" s="29">
        <f t="shared" ref="D76:G76" si="17">MAX(D24,D50)</f>
        <v>0</v>
      </c>
      <c r="E76" s="29">
        <f t="shared" si="17"/>
        <v>0</v>
      </c>
      <c r="F76" s="29">
        <f t="shared" si="17"/>
        <v>0</v>
      </c>
      <c r="G76" s="29">
        <f t="shared" si="17"/>
        <v>0</v>
      </c>
      <c r="H76" s="31">
        <f t="shared" si="10"/>
        <v>0</v>
      </c>
    </row>
    <row r="77" spans="1:8" x14ac:dyDescent="0.25">
      <c r="A77" s="7" t="str">
        <f t="shared" si="7"/>
        <v>Employee 10</v>
      </c>
      <c r="C77" s="11">
        <f t="shared" si="8"/>
        <v>0</v>
      </c>
      <c r="D77" s="29">
        <f t="shared" ref="D77:G77" si="18">MAX(D25,D51)</f>
        <v>0</v>
      </c>
      <c r="E77" s="29">
        <f t="shared" si="18"/>
        <v>0</v>
      </c>
      <c r="F77" s="29">
        <f t="shared" si="18"/>
        <v>0</v>
      </c>
      <c r="G77" s="29">
        <f t="shared" si="18"/>
        <v>0</v>
      </c>
      <c r="H77" s="31">
        <f t="shared" si="10"/>
        <v>0</v>
      </c>
    </row>
    <row r="78" spans="1:8" x14ac:dyDescent="0.25">
      <c r="A78" s="7" t="str">
        <f t="shared" si="7"/>
        <v>Employee 11</v>
      </c>
      <c r="C78" s="11">
        <f t="shared" si="8"/>
        <v>0</v>
      </c>
      <c r="D78" s="29">
        <f t="shared" ref="D78:G78" si="19">MAX(D26,D52)</f>
        <v>0</v>
      </c>
      <c r="E78" s="29">
        <f t="shared" si="19"/>
        <v>0</v>
      </c>
      <c r="F78" s="29">
        <f t="shared" si="19"/>
        <v>0</v>
      </c>
      <c r="G78" s="29">
        <f t="shared" si="19"/>
        <v>0</v>
      </c>
      <c r="H78" s="31">
        <f t="shared" si="10"/>
        <v>0</v>
      </c>
    </row>
    <row r="79" spans="1:8" x14ac:dyDescent="0.25">
      <c r="A79" s="7" t="str">
        <f t="shared" si="7"/>
        <v>Employee 12</v>
      </c>
      <c r="C79" s="11">
        <f t="shared" si="8"/>
        <v>0</v>
      </c>
      <c r="D79" s="29">
        <f t="shared" ref="D79:G79" si="20">MAX(D27,D53)</f>
        <v>0</v>
      </c>
      <c r="E79" s="29">
        <f t="shared" si="20"/>
        <v>0</v>
      </c>
      <c r="F79" s="29">
        <f t="shared" si="20"/>
        <v>0</v>
      </c>
      <c r="G79" s="29">
        <f t="shared" si="20"/>
        <v>0</v>
      </c>
      <c r="H79" s="31">
        <f t="shared" si="10"/>
        <v>0</v>
      </c>
    </row>
    <row r="80" spans="1:8" x14ac:dyDescent="0.25">
      <c r="A80" s="7" t="str">
        <f t="shared" si="7"/>
        <v>Employee 13</v>
      </c>
      <c r="C80" s="11">
        <f t="shared" si="8"/>
        <v>0</v>
      </c>
      <c r="D80" s="29">
        <f t="shared" ref="D80:G80" si="21">MAX(D28,D54)</f>
        <v>0</v>
      </c>
      <c r="E80" s="29">
        <f t="shared" si="21"/>
        <v>0</v>
      </c>
      <c r="F80" s="29">
        <f t="shared" si="21"/>
        <v>0</v>
      </c>
      <c r="G80" s="29">
        <f t="shared" si="21"/>
        <v>0</v>
      </c>
      <c r="H80" s="31">
        <f t="shared" si="10"/>
        <v>0</v>
      </c>
    </row>
    <row r="81" spans="1:8" x14ac:dyDescent="0.25">
      <c r="A81" s="7" t="str">
        <f t="shared" si="7"/>
        <v>Employee 14</v>
      </c>
      <c r="C81" s="11">
        <f t="shared" si="8"/>
        <v>0</v>
      </c>
      <c r="D81" s="29">
        <f t="shared" ref="D81:G81" si="22">MAX(D29,D55)</f>
        <v>0</v>
      </c>
      <c r="E81" s="29">
        <f t="shared" si="22"/>
        <v>0</v>
      </c>
      <c r="F81" s="29">
        <f t="shared" si="22"/>
        <v>0</v>
      </c>
      <c r="G81" s="29">
        <f t="shared" si="22"/>
        <v>0</v>
      </c>
      <c r="H81" s="31">
        <f t="shared" si="10"/>
        <v>0</v>
      </c>
    </row>
    <row r="82" spans="1:8" x14ac:dyDescent="0.25">
      <c r="A82" s="7" t="str">
        <f t="shared" si="7"/>
        <v>Employee 15</v>
      </c>
      <c r="C82" s="11">
        <f t="shared" si="8"/>
        <v>0</v>
      </c>
      <c r="D82" s="29">
        <f t="shared" ref="D82:G82" si="23">MAX(D30,D56)</f>
        <v>0</v>
      </c>
      <c r="E82" s="29">
        <f t="shared" si="23"/>
        <v>0</v>
      </c>
      <c r="F82" s="29">
        <f t="shared" si="23"/>
        <v>0</v>
      </c>
      <c r="G82" s="29">
        <f t="shared" si="23"/>
        <v>0</v>
      </c>
      <c r="H82" s="31">
        <f t="shared" si="10"/>
        <v>0</v>
      </c>
    </row>
    <row r="83" spans="1:8" x14ac:dyDescent="0.25">
      <c r="A83" s="7" t="str">
        <f t="shared" si="7"/>
        <v>Employee 16</v>
      </c>
      <c r="C83" s="11">
        <f t="shared" si="8"/>
        <v>0</v>
      </c>
      <c r="D83" s="29">
        <f t="shared" ref="D83:G83" si="24">MAX(D31,D57)</f>
        <v>0</v>
      </c>
      <c r="E83" s="29">
        <f t="shared" si="24"/>
        <v>0</v>
      </c>
      <c r="F83" s="29">
        <f t="shared" si="24"/>
        <v>0</v>
      </c>
      <c r="G83" s="29">
        <f t="shared" si="24"/>
        <v>0</v>
      </c>
      <c r="H83" s="31">
        <f t="shared" si="10"/>
        <v>0</v>
      </c>
    </row>
    <row r="84" spans="1:8" x14ac:dyDescent="0.25">
      <c r="A84" s="7" t="str">
        <f t="shared" si="7"/>
        <v>Employee 17</v>
      </c>
      <c r="C84" s="11">
        <f t="shared" si="8"/>
        <v>0</v>
      </c>
      <c r="D84" s="29">
        <f t="shared" ref="D84:G84" si="25">MAX(D32,D58)</f>
        <v>0</v>
      </c>
      <c r="E84" s="29">
        <f t="shared" si="25"/>
        <v>0</v>
      </c>
      <c r="F84" s="29">
        <f t="shared" si="25"/>
        <v>0</v>
      </c>
      <c r="G84" s="29">
        <f t="shared" si="25"/>
        <v>0</v>
      </c>
      <c r="H84" s="31">
        <f t="shared" si="10"/>
        <v>0</v>
      </c>
    </row>
    <row r="85" spans="1:8" x14ac:dyDescent="0.25">
      <c r="A85" s="7" t="str">
        <f t="shared" si="7"/>
        <v>Employee 18</v>
      </c>
      <c r="C85" s="11">
        <f t="shared" si="8"/>
        <v>0</v>
      </c>
      <c r="D85" s="29">
        <f t="shared" ref="D85:G85" si="26">MAX(D33,D59)</f>
        <v>0</v>
      </c>
      <c r="E85" s="29">
        <f t="shared" si="26"/>
        <v>0</v>
      </c>
      <c r="F85" s="29">
        <f t="shared" si="26"/>
        <v>0</v>
      </c>
      <c r="G85" s="29">
        <f t="shared" si="26"/>
        <v>0</v>
      </c>
      <c r="H85" s="31">
        <f t="shared" si="10"/>
        <v>0</v>
      </c>
    </row>
    <row r="86" spans="1:8" x14ac:dyDescent="0.25">
      <c r="A86" s="7" t="str">
        <f t="shared" si="7"/>
        <v>Employee 19</v>
      </c>
      <c r="C86" s="11">
        <f t="shared" si="8"/>
        <v>0</v>
      </c>
      <c r="D86" s="29">
        <f t="shared" ref="D86:G86" si="27">MAX(D34,D60)</f>
        <v>0</v>
      </c>
      <c r="E86" s="29">
        <f t="shared" si="27"/>
        <v>0</v>
      </c>
      <c r="F86" s="29">
        <f t="shared" si="27"/>
        <v>0</v>
      </c>
      <c r="G86" s="29">
        <f t="shared" si="27"/>
        <v>0</v>
      </c>
      <c r="H86" s="31">
        <f t="shared" si="10"/>
        <v>0</v>
      </c>
    </row>
    <row r="87" spans="1:8" x14ac:dyDescent="0.25">
      <c r="A87" s="7" t="str">
        <f t="shared" si="7"/>
        <v>Employee 20</v>
      </c>
      <c r="C87" s="11">
        <f t="shared" si="8"/>
        <v>0</v>
      </c>
      <c r="D87" s="29">
        <f t="shared" ref="D87:G87" si="28">MAX(D35,D61)</f>
        <v>0</v>
      </c>
      <c r="E87" s="29">
        <f t="shared" si="28"/>
        <v>0</v>
      </c>
      <c r="F87" s="29">
        <f t="shared" si="28"/>
        <v>0</v>
      </c>
      <c r="G87" s="29">
        <f t="shared" si="28"/>
        <v>0</v>
      </c>
      <c r="H87" s="34">
        <f t="shared" si="10"/>
        <v>0</v>
      </c>
    </row>
    <row r="88" spans="1:8" ht="15.75" thickBot="1" x14ac:dyDescent="0.3">
      <c r="A88" s="35" t="s">
        <v>57</v>
      </c>
      <c r="B88" s="36"/>
      <c r="C88" s="36"/>
      <c r="D88" s="37">
        <f>SUM(D68:D87)</f>
        <v>0</v>
      </c>
      <c r="E88" s="37">
        <f>SUM(E68:E87)</f>
        <v>0</v>
      </c>
      <c r="F88" s="37">
        <f>SUM(F68:F87)</f>
        <v>0</v>
      </c>
      <c r="G88" s="37">
        <f>SUM(G68:G87)</f>
        <v>0</v>
      </c>
      <c r="H88" s="37">
        <f>SUM(H68:H87)</f>
        <v>0</v>
      </c>
    </row>
  </sheetData>
  <mergeCells count="6">
    <mergeCell ref="H66:H67"/>
    <mergeCell ref="D13:H13"/>
    <mergeCell ref="H14:H15"/>
    <mergeCell ref="D39:H39"/>
    <mergeCell ref="H40:H41"/>
    <mergeCell ref="D65:H65"/>
  </mergeCells>
  <phoneticPr fontId="6"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0E62B-EFF4-45BE-B3BA-877FA42F7890}">
  <dimension ref="A3:I14"/>
  <sheetViews>
    <sheetView workbookViewId="0">
      <selection activeCell="A10" sqref="A10:B11"/>
    </sheetView>
  </sheetViews>
  <sheetFormatPr defaultRowHeight="15" x14ac:dyDescent="0.25"/>
  <cols>
    <col min="1" max="1" width="29" customWidth="1"/>
    <col min="2" max="2" width="30.140625" customWidth="1"/>
    <col min="3" max="3" width="30.5703125" customWidth="1"/>
    <col min="4" max="4" width="27.85546875" customWidth="1"/>
    <col min="5" max="5" width="26.7109375" customWidth="1"/>
    <col min="7" max="8" width="9.7109375" customWidth="1"/>
  </cols>
  <sheetData>
    <row r="3" spans="1:9" x14ac:dyDescent="0.25">
      <c r="A3" t="s">
        <v>5</v>
      </c>
      <c r="G3" s="4">
        <v>43905</v>
      </c>
      <c r="H3" s="4">
        <v>43932</v>
      </c>
      <c r="I3">
        <f>H3-G3</f>
        <v>27</v>
      </c>
    </row>
    <row r="4" spans="1:9" x14ac:dyDescent="0.25">
      <c r="A4" t="s">
        <v>6</v>
      </c>
      <c r="G4" s="4">
        <v>43933</v>
      </c>
      <c r="H4" s="4">
        <v>43960</v>
      </c>
      <c r="I4">
        <f>H4-G4</f>
        <v>27</v>
      </c>
    </row>
    <row r="5" spans="1:9" x14ac:dyDescent="0.25">
      <c r="A5" t="s">
        <v>7</v>
      </c>
      <c r="G5" s="4">
        <v>43961</v>
      </c>
      <c r="H5" s="4">
        <v>43988</v>
      </c>
      <c r="I5">
        <f>H5-G5</f>
        <v>27</v>
      </c>
    </row>
    <row r="10" spans="1:9" x14ac:dyDescent="0.25">
      <c r="B10" s="3" t="s">
        <v>12</v>
      </c>
      <c r="C10" s="3" t="s">
        <v>13</v>
      </c>
      <c r="D10" s="3" t="s">
        <v>14</v>
      </c>
      <c r="E10" s="3" t="s">
        <v>15</v>
      </c>
    </row>
    <row r="11" spans="1:9" x14ac:dyDescent="0.25">
      <c r="A11" s="1" t="s">
        <v>5</v>
      </c>
      <c r="B11" t="s">
        <v>8</v>
      </c>
      <c r="C11" t="s">
        <v>9</v>
      </c>
      <c r="D11" t="s">
        <v>10</v>
      </c>
      <c r="E11" t="s">
        <v>11</v>
      </c>
    </row>
    <row r="12" spans="1:9" x14ac:dyDescent="0.25">
      <c r="A12" t="s">
        <v>6</v>
      </c>
      <c r="B12" t="s">
        <v>16</v>
      </c>
      <c r="C12" t="s">
        <v>17</v>
      </c>
      <c r="D12" t="s">
        <v>18</v>
      </c>
      <c r="E12" t="s">
        <v>19</v>
      </c>
    </row>
    <row r="13" spans="1:9" x14ac:dyDescent="0.25">
      <c r="A13" t="s">
        <v>7</v>
      </c>
      <c r="B13" t="s">
        <v>20</v>
      </c>
      <c r="C13" t="s">
        <v>21</v>
      </c>
      <c r="D13" t="s">
        <v>22</v>
      </c>
      <c r="E13" t="s">
        <v>23</v>
      </c>
    </row>
    <row r="14" spans="1:9" x14ac:dyDescent="0.25">
      <c r="A14" s="1"/>
    </row>
  </sheetData>
  <phoneticPr fontId="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8C4377A6A84940A12B793E49230361" ma:contentTypeVersion="10" ma:contentTypeDescription="Create a new document." ma:contentTypeScope="" ma:versionID="40502c4eaaccee35857e0b14ee88c4c6">
  <xsd:schema xmlns:xsd="http://www.w3.org/2001/XMLSchema" xmlns:xs="http://www.w3.org/2001/XMLSchema" xmlns:p="http://schemas.microsoft.com/office/2006/metadata/properties" xmlns:ns2="0db30d35-c7e0-4e79-9325-2f1433577a7d" xmlns:ns3="1804a38a-6ed4-4d2d-85c7-9a3a575eee74" targetNamespace="http://schemas.microsoft.com/office/2006/metadata/properties" ma:root="true" ma:fieldsID="0ea75ed2ffa5d17421a42cf7c2ff977c" ns2:_="" ns3:_="">
    <xsd:import namespace="0db30d35-c7e0-4e79-9325-2f1433577a7d"/>
    <xsd:import namespace="1804a38a-6ed4-4d2d-85c7-9a3a575eee7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b30d35-c7e0-4e79-9325-2f1433577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04a38a-6ed4-4d2d-85c7-9a3a575eee7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FF4D5E3-E746-4567-96CF-C6F3219CF3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b30d35-c7e0-4e79-9325-2f1433577a7d"/>
    <ds:schemaRef ds:uri="1804a38a-6ed4-4d2d-85c7-9a3a575eee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8CD2A6-2452-45E6-9DA2-D4C715DD5B27}">
  <ds:schemaRefs>
    <ds:schemaRef ds:uri="http://schemas.microsoft.com/sharepoint/v3/contenttype/forms"/>
  </ds:schemaRefs>
</ds:datastoreItem>
</file>

<file path=customXml/itemProps3.xml><?xml version="1.0" encoding="utf-8"?>
<ds:datastoreItem xmlns:ds="http://schemas.openxmlformats.org/officeDocument/2006/customXml" ds:itemID="{00DD32B7-40C0-44F8-9809-0A52E8EB4F72}">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1804a38a-6ed4-4d2d-85c7-9a3a575eee74"/>
    <ds:schemaRef ds:uri="http://purl.org/dc/terms/"/>
    <ds:schemaRef ds:uri="http://schemas.openxmlformats.org/package/2006/metadata/core-properties"/>
    <ds:schemaRef ds:uri="0db30d35-c7e0-4e79-9325-2f1433577a7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CEWS Calculator</vt:lpstr>
      <vt:lpstr>Calculation</vt:lpstr>
      <vt:lpstr>Qualifying Periods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Thanusan Raveendran</dc:creator>
  <cp:lastModifiedBy>Thanusan Raveendran</cp:lastModifiedBy>
  <dcterms:created xsi:type="dcterms:W3CDTF">2020-04-13T02:23:04Z</dcterms:created>
  <dcterms:modified xsi:type="dcterms:W3CDTF">2020-04-13T17:41:19Z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0x0101000B8C4377A6A84940A12B793E49230361</vt:lpwstr>
  </property>
</Properties>
</file>